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1"/>
  </bookViews>
  <sheets>
    <sheet name="OPTANTI" sheetId="1" r:id="rId1"/>
    <sheet name="TFR PURO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<sst xmlns="http://schemas.openxmlformats.org/spreadsheetml/2006/main" count="18" uniqueCount="9">
  <si>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Mese &amp; Anno</t>
  </si>
  <si>
    <t>Valore Quota</t>
  </si>
  <si>
    <t>Imponibile</t>
  </si>
  <si>
    <t>Totale Quote</t>
  </si>
  <si>
    <t>Valore Pos. Individuale</t>
  </si>
  <si>
    <t>Accantonamento del mese</t>
  </si>
  <si>
    <t>Quote del mese n</t>
  </si>
  <si>
    <t>Totale accantonamenti Tfr</t>
  </si>
  <si>
    <t>Totale rendimento su accantonamenti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</si>
</sst>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&quot;\ * #,##0.000_-;\-&quot;€&quot;\ * #,##0.000_-;_-&quot;€&quot;\ * &quot;-&quot;???_-;_-@_-"/>
    <numFmt numFmtId="173" formatCode="#,##0.0000000_ ;\-#,##0.0000000\ "/>
    <numFmt numFmtId="174" formatCode="_-&quot;€&quot;\ * #,##0.0000000_-;\-&quot;€&quot;\ * #,##0.0000000_-;_-&quot;€&quot;\ * &quot;-&quot;???????_-;_-@_-"/>
    <numFmt numFmtId="175" formatCode="#,##0.000"/>
    <numFmt numFmtId="176" formatCode="0.000"/>
    <numFmt numFmtId="177" formatCode="0.0%"/>
  </numFmts>
  <fonts count="3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171" fontId="0" fillId="0" borderId="10" xfId="6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171" fontId="0" fillId="0" borderId="10" xfId="61" applyFont="1" applyBorder="1" applyAlignment="1" applyProtection="1">
      <alignment horizontal="center" vertical="center" wrapText="1"/>
      <protection locked="0"/>
    </xf>
    <xf numFmtId="171" fontId="0" fillId="0" borderId="0" xfId="0" applyNumberForma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18">
      <selection activeCell="A138" sqref="A138:B140"/>
    </sheetView>
  </sheetViews>
  <sheetFormatPr defaultColWidth="9.28125" defaultRowHeight="15"/>
  <cols>
    <col min="1" max="2" width="12.7109375" style="1" bestFit="1" customWidth="1"/>
    <col min="3" max="3" width="10.7109375" style="1" bestFit="1" customWidth="1"/>
    <col min="4" max="5" width="16.28125" style="1" customWidth="1"/>
    <col min="6" max="6" width="21.28125" style="1" customWidth="1"/>
    <col min="7" max="7" width="20.7109375" style="1" customWidth="1"/>
    <col min="8" max="8" width="12.00390625" style="1" bestFit="1" customWidth="1"/>
    <col min="9" max="9" width="14.7109375" style="1" customWidth="1"/>
    <col min="10" max="16384" width="9.28125" style="1" customWidth="1"/>
  </cols>
  <sheetData>
    <row r="1" spans="1:9" s="6" customFormat="1" ht="60">
      <c r="A1" s="5" t="s">
        <v>0</v>
      </c>
      <c r="B1" s="5" t="s">
        <v>1</v>
      </c>
      <c r="C1" s="5" t="s">
        <v>2</v>
      </c>
      <c r="D1" s="5" t="s">
        <v>5</v>
      </c>
      <c r="E1" s="5" t="s">
        <v>7</v>
      </c>
      <c r="F1" s="5" t="s">
        <v>6</v>
      </c>
      <c r="G1" s="5" t="s">
        <v>3</v>
      </c>
      <c r="H1" s="5" t="s">
        <v>4</v>
      </c>
      <c r="I1" s="6" t="s">
        <v>8</v>
      </c>
    </row>
    <row r="2" spans="1:9" s="6" customFormat="1" ht="15">
      <c r="A2" s="2">
        <v>41153</v>
      </c>
      <c r="B2" s="3">
        <v>13.406</v>
      </c>
      <c r="C2" s="8">
        <v>100</v>
      </c>
      <c r="D2" s="4">
        <f aca="true" t="shared" si="0" ref="D2:D7">C2*2/100</f>
        <v>2</v>
      </c>
      <c r="E2" s="4">
        <f>D2</f>
        <v>2</v>
      </c>
      <c r="F2" s="7">
        <f>D2/B2</f>
        <v>0.1491869312248247</v>
      </c>
      <c r="G2" s="7">
        <f>F2</f>
        <v>0.1491869312248247</v>
      </c>
      <c r="H2" s="4">
        <f aca="true" t="shared" si="1" ref="H2:H34">G2*B2</f>
        <v>2</v>
      </c>
      <c r="I2" s="9">
        <f>H2-E2</f>
        <v>0</v>
      </c>
    </row>
    <row r="3" spans="1:9" s="6" customFormat="1" ht="15">
      <c r="A3" s="2">
        <v>41183</v>
      </c>
      <c r="B3" s="3">
        <v>13.501</v>
      </c>
      <c r="C3" s="8">
        <v>100</v>
      </c>
      <c r="D3" s="4">
        <f t="shared" si="0"/>
        <v>2</v>
      </c>
      <c r="E3" s="4">
        <f>D3+E2</f>
        <v>4</v>
      </c>
      <c r="F3" s="7">
        <f>D3/B3</f>
        <v>0.1481371750240723</v>
      </c>
      <c r="G3" s="7">
        <f>F3+G2</f>
        <v>0.29732410624889705</v>
      </c>
      <c r="H3" s="4">
        <f t="shared" si="1"/>
        <v>4.0141727584663585</v>
      </c>
      <c r="I3" s="9">
        <f>H3-E3</f>
        <v>0.01417275846635846</v>
      </c>
    </row>
    <row r="4" spans="1:9" s="6" customFormat="1" ht="15">
      <c r="A4" s="2">
        <v>41214</v>
      </c>
      <c r="B4" s="3">
        <v>13.687</v>
      </c>
      <c r="C4" s="8">
        <v>100</v>
      </c>
      <c r="D4" s="4">
        <f t="shared" si="0"/>
        <v>2</v>
      </c>
      <c r="E4" s="4">
        <f>D4+E3</f>
        <v>6</v>
      </c>
      <c r="F4" s="7">
        <f>D4/B4</f>
        <v>0.1461240593263681</v>
      </c>
      <c r="G4" s="7">
        <f>F4+G3</f>
        <v>0.4434481655752651</v>
      </c>
      <c r="H4" s="4">
        <f t="shared" si="1"/>
        <v>6.069475042228653</v>
      </c>
      <c r="I4" s="9">
        <f aca="true" t="shared" si="2" ref="I4:I67">H4-E4</f>
        <v>0.0694750422286532</v>
      </c>
    </row>
    <row r="5" spans="1:9" s="6" customFormat="1" ht="15">
      <c r="A5" s="2">
        <v>41244</v>
      </c>
      <c r="B5" s="3">
        <v>13.761</v>
      </c>
      <c r="C5" s="8">
        <v>100</v>
      </c>
      <c r="D5" s="4">
        <f t="shared" si="0"/>
        <v>2</v>
      </c>
      <c r="E5" s="4">
        <f aca="true" t="shared" si="3" ref="E5:E68">D5+E4</f>
        <v>8</v>
      </c>
      <c r="F5" s="7">
        <f aca="true" t="shared" si="4" ref="F5:F31">D5/B5</f>
        <v>0.14533827483467773</v>
      </c>
      <c r="G5" s="7">
        <f aca="true" t="shared" si="5" ref="G5:G32">F5+G4</f>
        <v>0.5887864404099429</v>
      </c>
      <c r="H5" s="4">
        <f t="shared" si="1"/>
        <v>8.102290206481223</v>
      </c>
      <c r="I5" s="9">
        <f t="shared" si="2"/>
        <v>0.10229020648122322</v>
      </c>
    </row>
    <row r="6" spans="1:9" s="6" customFormat="1" ht="15">
      <c r="A6" s="2">
        <v>41275</v>
      </c>
      <c r="B6" s="3">
        <v>13.824</v>
      </c>
      <c r="C6" s="8">
        <v>100</v>
      </c>
      <c r="D6" s="4">
        <f t="shared" si="0"/>
        <v>2</v>
      </c>
      <c r="E6" s="4">
        <f t="shared" si="3"/>
        <v>10</v>
      </c>
      <c r="F6" s="7">
        <f t="shared" si="4"/>
        <v>0.14467592592592593</v>
      </c>
      <c r="G6" s="7">
        <f t="shared" si="5"/>
        <v>0.7334623663358688</v>
      </c>
      <c r="H6" s="4">
        <f t="shared" si="1"/>
        <v>10.139383752227051</v>
      </c>
      <c r="I6" s="9">
        <f t="shared" si="2"/>
        <v>0.1393837522270509</v>
      </c>
    </row>
    <row r="7" spans="1:9" s="6" customFormat="1" ht="15">
      <c r="A7" s="2">
        <v>41306</v>
      </c>
      <c r="B7" s="3">
        <v>13.862</v>
      </c>
      <c r="C7" s="8">
        <v>100</v>
      </c>
      <c r="D7" s="4">
        <f t="shared" si="0"/>
        <v>2</v>
      </c>
      <c r="E7" s="4">
        <f t="shared" si="3"/>
        <v>12</v>
      </c>
      <c r="F7" s="7">
        <f t="shared" si="4"/>
        <v>0.14427932477276006</v>
      </c>
      <c r="G7" s="7">
        <f t="shared" si="5"/>
        <v>0.8777416911086289</v>
      </c>
      <c r="H7" s="4">
        <f t="shared" si="1"/>
        <v>12.167255322147813</v>
      </c>
      <c r="I7" s="9">
        <f t="shared" si="2"/>
        <v>0.16725532214781325</v>
      </c>
    </row>
    <row r="8" spans="1:9" s="6" customFormat="1" ht="15">
      <c r="A8" s="2">
        <v>41334</v>
      </c>
      <c r="B8" s="3">
        <v>13.956</v>
      </c>
      <c r="C8" s="8">
        <v>100</v>
      </c>
      <c r="D8" s="4">
        <f aca="true" t="shared" si="6" ref="D8:D71">C8*2/100</f>
        <v>2</v>
      </c>
      <c r="E8" s="4">
        <f t="shared" si="3"/>
        <v>14</v>
      </c>
      <c r="F8" s="7">
        <f t="shared" si="4"/>
        <v>0.14330753797649756</v>
      </c>
      <c r="G8" s="7">
        <f t="shared" si="5"/>
        <v>1.0210492290851265</v>
      </c>
      <c r="H8" s="4">
        <f t="shared" si="1"/>
        <v>14.249763041112026</v>
      </c>
      <c r="I8" s="9">
        <f t="shared" si="2"/>
        <v>0.24976304111202552</v>
      </c>
    </row>
    <row r="9" spans="1:9" s="6" customFormat="1" ht="15">
      <c r="A9" s="2">
        <v>41365</v>
      </c>
      <c r="B9" s="3">
        <v>14.155</v>
      </c>
      <c r="C9" s="8">
        <v>100</v>
      </c>
      <c r="D9" s="4">
        <f t="shared" si="6"/>
        <v>2</v>
      </c>
      <c r="E9" s="4">
        <f t="shared" si="3"/>
        <v>16</v>
      </c>
      <c r="F9" s="7">
        <f t="shared" si="4"/>
        <v>0.14129282938890853</v>
      </c>
      <c r="G9" s="7">
        <f t="shared" si="5"/>
        <v>1.1623420584740352</v>
      </c>
      <c r="H9" s="4">
        <f t="shared" si="1"/>
        <v>16.452951837699967</v>
      </c>
      <c r="I9" s="9">
        <f t="shared" si="2"/>
        <v>0.45295183769996683</v>
      </c>
    </row>
    <row r="10" spans="1:9" s="6" customFormat="1" ht="15">
      <c r="A10" s="2">
        <v>41395</v>
      </c>
      <c r="B10" s="3">
        <v>14.174</v>
      </c>
      <c r="C10" s="8">
        <v>100</v>
      </c>
      <c r="D10" s="4">
        <f t="shared" si="6"/>
        <v>2</v>
      </c>
      <c r="E10" s="4">
        <f t="shared" si="3"/>
        <v>18</v>
      </c>
      <c r="F10" s="7">
        <f t="shared" si="4"/>
        <v>0.14110342881332016</v>
      </c>
      <c r="G10" s="7">
        <f t="shared" si="5"/>
        <v>1.3034454872873553</v>
      </c>
      <c r="H10" s="4">
        <f t="shared" si="1"/>
        <v>18.475036336810973</v>
      </c>
      <c r="I10" s="9">
        <f t="shared" si="2"/>
        <v>0.4750363368109731</v>
      </c>
    </row>
    <row r="11" spans="1:9" s="6" customFormat="1" ht="15">
      <c r="A11" s="2">
        <v>41426</v>
      </c>
      <c r="B11" s="3">
        <v>13.927</v>
      </c>
      <c r="C11" s="8">
        <v>100</v>
      </c>
      <c r="D11" s="4">
        <f t="shared" si="6"/>
        <v>2</v>
      </c>
      <c r="E11" s="4">
        <f t="shared" si="3"/>
        <v>20</v>
      </c>
      <c r="F11" s="7">
        <f t="shared" si="4"/>
        <v>0.14360594528613485</v>
      </c>
      <c r="G11" s="7">
        <f t="shared" si="5"/>
        <v>1.4470514325734902</v>
      </c>
      <c r="H11" s="4">
        <f t="shared" si="1"/>
        <v>20.153085301450997</v>
      </c>
      <c r="I11" s="9">
        <f t="shared" si="2"/>
        <v>0.15308530145099652</v>
      </c>
    </row>
    <row r="12" spans="1:9" s="6" customFormat="1" ht="15">
      <c r="A12" s="2">
        <v>41456</v>
      </c>
      <c r="B12" s="3">
        <v>14.121</v>
      </c>
      <c r="C12" s="8">
        <v>100</v>
      </c>
      <c r="D12" s="4">
        <f t="shared" si="6"/>
        <v>2</v>
      </c>
      <c r="E12" s="4">
        <f t="shared" si="3"/>
        <v>22</v>
      </c>
      <c r="F12" s="7">
        <f t="shared" si="4"/>
        <v>0.14163302882232137</v>
      </c>
      <c r="G12" s="7">
        <f t="shared" si="5"/>
        <v>1.5886844613958115</v>
      </c>
      <c r="H12" s="4">
        <f t="shared" si="1"/>
        <v>22.433813279370256</v>
      </c>
      <c r="I12" s="9">
        <f t="shared" si="2"/>
        <v>0.4338132793702556</v>
      </c>
    </row>
    <row r="13" spans="1:9" s="6" customFormat="1" ht="15">
      <c r="A13" s="2">
        <v>41487</v>
      </c>
      <c r="B13" s="3">
        <v>14.058</v>
      </c>
      <c r="C13" s="8">
        <v>100</v>
      </c>
      <c r="D13" s="4">
        <f t="shared" si="6"/>
        <v>2</v>
      </c>
      <c r="E13" s="4">
        <f t="shared" si="3"/>
        <v>24</v>
      </c>
      <c r="F13" s="7">
        <f t="shared" si="4"/>
        <v>0.14226774790155072</v>
      </c>
      <c r="G13" s="7">
        <f t="shared" si="5"/>
        <v>1.7309522092973624</v>
      </c>
      <c r="H13" s="4">
        <f t="shared" si="1"/>
        <v>24.33372615830232</v>
      </c>
      <c r="I13" s="9">
        <f t="shared" si="2"/>
        <v>0.3337261583023192</v>
      </c>
    </row>
    <row r="14" spans="1:9" ht="15">
      <c r="A14" s="2">
        <v>41518</v>
      </c>
      <c r="B14" s="3">
        <v>14.203</v>
      </c>
      <c r="C14" s="8">
        <v>100</v>
      </c>
      <c r="D14" s="4">
        <f t="shared" si="6"/>
        <v>2</v>
      </c>
      <c r="E14" s="4">
        <f t="shared" si="3"/>
        <v>26</v>
      </c>
      <c r="F14" s="7">
        <f t="shared" si="4"/>
        <v>0.14081532070689293</v>
      </c>
      <c r="G14" s="7">
        <f t="shared" si="5"/>
        <v>1.8717675300042553</v>
      </c>
      <c r="H14" s="4">
        <f t="shared" si="1"/>
        <v>26.584714228650437</v>
      </c>
      <c r="I14" s="9">
        <f t="shared" si="2"/>
        <v>0.5847142286504372</v>
      </c>
    </row>
    <row r="15" spans="1:9" ht="15">
      <c r="A15" s="2">
        <v>41548</v>
      </c>
      <c r="B15" s="3">
        <v>14.417</v>
      </c>
      <c r="C15" s="8">
        <v>100</v>
      </c>
      <c r="D15" s="4">
        <f t="shared" si="6"/>
        <v>2</v>
      </c>
      <c r="E15" s="4">
        <f t="shared" si="3"/>
        <v>28</v>
      </c>
      <c r="F15" s="7">
        <f t="shared" si="4"/>
        <v>0.1387251161822848</v>
      </c>
      <c r="G15" s="7">
        <f t="shared" si="5"/>
        <v>2.01049264618654</v>
      </c>
      <c r="H15" s="4">
        <f t="shared" si="1"/>
        <v>28.985272480071348</v>
      </c>
      <c r="I15" s="9">
        <f t="shared" si="2"/>
        <v>0.9852724800713482</v>
      </c>
    </row>
    <row r="16" spans="1:9" ht="15">
      <c r="A16" s="2">
        <v>41579</v>
      </c>
      <c r="B16" s="3">
        <v>14.498</v>
      </c>
      <c r="C16" s="8">
        <v>100</v>
      </c>
      <c r="D16" s="4">
        <f t="shared" si="6"/>
        <v>2</v>
      </c>
      <c r="E16" s="4">
        <f t="shared" si="3"/>
        <v>30</v>
      </c>
      <c r="F16" s="7">
        <f t="shared" si="4"/>
        <v>0.13795006207752794</v>
      </c>
      <c r="G16" s="7">
        <f t="shared" si="5"/>
        <v>2.148442708264068</v>
      </c>
      <c r="H16" s="4">
        <f t="shared" si="1"/>
        <v>31.148122384412456</v>
      </c>
      <c r="I16" s="9">
        <f t="shared" si="2"/>
        <v>1.1481223844124564</v>
      </c>
    </row>
    <row r="17" spans="1:9" ht="15">
      <c r="A17" s="2">
        <v>41609</v>
      </c>
      <c r="B17" s="3">
        <v>14.502</v>
      </c>
      <c r="C17" s="8">
        <v>100</v>
      </c>
      <c r="D17" s="4">
        <f t="shared" si="6"/>
        <v>2</v>
      </c>
      <c r="E17" s="4">
        <f t="shared" si="3"/>
        <v>32</v>
      </c>
      <c r="F17" s="7">
        <f t="shared" si="4"/>
        <v>0.13791201213625706</v>
      </c>
      <c r="G17" s="7">
        <f t="shared" si="5"/>
        <v>2.286354720400325</v>
      </c>
      <c r="H17" s="4">
        <f t="shared" si="1"/>
        <v>33.15671615524551</v>
      </c>
      <c r="I17" s="9">
        <f t="shared" si="2"/>
        <v>1.1567161552455119</v>
      </c>
    </row>
    <row r="18" spans="1:9" ht="15">
      <c r="A18" s="2">
        <v>41640</v>
      </c>
      <c r="B18" s="3">
        <v>14.554</v>
      </c>
      <c r="C18" s="8">
        <v>100</v>
      </c>
      <c r="D18" s="4">
        <f t="shared" si="6"/>
        <v>2</v>
      </c>
      <c r="E18" s="4">
        <f t="shared" si="3"/>
        <v>34</v>
      </c>
      <c r="F18" s="7">
        <f t="shared" si="4"/>
        <v>0.13741926618111858</v>
      </c>
      <c r="G18" s="7">
        <f t="shared" si="5"/>
        <v>2.4237739865814434</v>
      </c>
      <c r="H18" s="4">
        <f t="shared" si="1"/>
        <v>35.275606600706325</v>
      </c>
      <c r="I18" s="9">
        <f t="shared" si="2"/>
        <v>1.2756066007063254</v>
      </c>
    </row>
    <row r="19" spans="1:9" ht="15">
      <c r="A19" s="2">
        <v>41671</v>
      </c>
      <c r="B19" s="3">
        <v>14.722</v>
      </c>
      <c r="C19" s="8">
        <v>100</v>
      </c>
      <c r="D19" s="4">
        <f t="shared" si="6"/>
        <v>2</v>
      </c>
      <c r="E19" s="4">
        <f t="shared" si="3"/>
        <v>36</v>
      </c>
      <c r="F19" s="7">
        <f t="shared" si="4"/>
        <v>0.13585110718652357</v>
      </c>
      <c r="G19" s="7">
        <f t="shared" si="5"/>
        <v>2.5596250937679668</v>
      </c>
      <c r="H19" s="4">
        <f t="shared" si="1"/>
        <v>37.68280063045201</v>
      </c>
      <c r="I19" s="9">
        <f t="shared" si="2"/>
        <v>1.6828006304520073</v>
      </c>
    </row>
    <row r="20" spans="1:9" ht="15">
      <c r="A20" s="2">
        <v>41699</v>
      </c>
      <c r="B20" s="3">
        <v>14.772</v>
      </c>
      <c r="C20" s="8">
        <v>100</v>
      </c>
      <c r="D20" s="4">
        <f t="shared" si="6"/>
        <v>2</v>
      </c>
      <c r="E20" s="4">
        <f t="shared" si="3"/>
        <v>38</v>
      </c>
      <c r="F20" s="7">
        <f t="shared" si="4"/>
        <v>0.13539128080151638</v>
      </c>
      <c r="G20" s="7">
        <f t="shared" si="5"/>
        <v>2.6950163745694833</v>
      </c>
      <c r="H20" s="4">
        <f t="shared" si="1"/>
        <v>39.81078188514041</v>
      </c>
      <c r="I20" s="9">
        <f t="shared" si="2"/>
        <v>1.8107818851404076</v>
      </c>
    </row>
    <row r="21" spans="1:9" ht="15">
      <c r="A21" s="2">
        <v>41730</v>
      </c>
      <c r="B21" s="3">
        <v>14.845</v>
      </c>
      <c r="C21" s="8">
        <v>100</v>
      </c>
      <c r="D21" s="4">
        <f t="shared" si="6"/>
        <v>2</v>
      </c>
      <c r="E21" s="4">
        <f t="shared" si="3"/>
        <v>40</v>
      </c>
      <c r="F21" s="7">
        <f t="shared" si="4"/>
        <v>0.13472549680026943</v>
      </c>
      <c r="G21" s="7">
        <f t="shared" si="5"/>
        <v>2.8297418713697526</v>
      </c>
      <c r="H21" s="4">
        <f t="shared" si="1"/>
        <v>42.00751808048398</v>
      </c>
      <c r="I21" s="9">
        <f t="shared" si="2"/>
        <v>2.007518080483983</v>
      </c>
    </row>
    <row r="22" spans="1:9" ht="15">
      <c r="A22" s="2">
        <v>41760</v>
      </c>
      <c r="B22" s="3">
        <v>15.008</v>
      </c>
      <c r="C22" s="8">
        <v>100</v>
      </c>
      <c r="D22" s="4">
        <f t="shared" si="6"/>
        <v>2</v>
      </c>
      <c r="E22" s="4">
        <f t="shared" si="3"/>
        <v>42</v>
      </c>
      <c r="F22" s="7">
        <f t="shared" si="4"/>
        <v>0.13326226012793177</v>
      </c>
      <c r="G22" s="7">
        <f t="shared" si="5"/>
        <v>2.9630041314976845</v>
      </c>
      <c r="H22" s="4">
        <f t="shared" si="1"/>
        <v>44.468766005517246</v>
      </c>
      <c r="I22" s="9">
        <f t="shared" si="2"/>
        <v>2.468766005517246</v>
      </c>
    </row>
    <row r="23" spans="1:9" ht="15">
      <c r="A23" s="2">
        <v>41791</v>
      </c>
      <c r="B23" s="3">
        <v>15.089</v>
      </c>
      <c r="C23" s="8">
        <v>100</v>
      </c>
      <c r="D23" s="4">
        <f t="shared" si="6"/>
        <v>2</v>
      </c>
      <c r="E23" s="4">
        <f t="shared" si="3"/>
        <v>44</v>
      </c>
      <c r="F23" s="7">
        <f t="shared" si="4"/>
        <v>0.13254688846179336</v>
      </c>
      <c r="G23" s="7">
        <f t="shared" si="5"/>
        <v>3.095551019959478</v>
      </c>
      <c r="H23" s="4">
        <f t="shared" si="1"/>
        <v>46.708769340168566</v>
      </c>
      <c r="I23" s="9">
        <f t="shared" si="2"/>
        <v>2.7087693401685655</v>
      </c>
    </row>
    <row r="24" spans="1:9" ht="15">
      <c r="A24" s="2">
        <v>41821</v>
      </c>
      <c r="B24" s="3">
        <v>15.108</v>
      </c>
      <c r="C24" s="8">
        <v>100</v>
      </c>
      <c r="D24" s="4">
        <f t="shared" si="6"/>
        <v>2</v>
      </c>
      <c r="E24" s="4">
        <f t="shared" si="3"/>
        <v>46</v>
      </c>
      <c r="F24" s="7">
        <f t="shared" si="4"/>
        <v>0.13238019592268996</v>
      </c>
      <c r="G24" s="7">
        <f t="shared" si="5"/>
        <v>3.227931215882168</v>
      </c>
      <c r="H24" s="4">
        <f t="shared" si="1"/>
        <v>48.7675848095478</v>
      </c>
      <c r="I24" s="9">
        <f t="shared" si="2"/>
        <v>2.767584809547799</v>
      </c>
    </row>
    <row r="25" spans="1:9" ht="15">
      <c r="A25" s="2">
        <v>41852</v>
      </c>
      <c r="B25" s="3">
        <v>15.3</v>
      </c>
      <c r="C25" s="8">
        <v>100</v>
      </c>
      <c r="D25" s="4">
        <f t="shared" si="6"/>
        <v>2</v>
      </c>
      <c r="E25" s="4">
        <f t="shared" si="3"/>
        <v>48</v>
      </c>
      <c r="F25" s="7">
        <f t="shared" si="4"/>
        <v>0.13071895424836602</v>
      </c>
      <c r="G25" s="7">
        <f t="shared" si="5"/>
        <v>3.358650170130534</v>
      </c>
      <c r="H25" s="4">
        <f t="shared" si="1"/>
        <v>51.387347602997174</v>
      </c>
      <c r="I25" s="9">
        <f t="shared" si="2"/>
        <v>3.387347602997174</v>
      </c>
    </row>
    <row r="26" spans="1:9" ht="15">
      <c r="A26" s="2">
        <v>41883</v>
      </c>
      <c r="B26" s="3">
        <v>15.338</v>
      </c>
      <c r="C26" s="8">
        <v>100</v>
      </c>
      <c r="D26" s="4">
        <f t="shared" si="6"/>
        <v>2</v>
      </c>
      <c r="E26" s="4">
        <f t="shared" si="3"/>
        <v>50</v>
      </c>
      <c r="F26" s="7">
        <f t="shared" si="4"/>
        <v>0.13039509714434738</v>
      </c>
      <c r="G26" s="7">
        <f t="shared" si="5"/>
        <v>3.4890452672748813</v>
      </c>
      <c r="H26" s="4">
        <f t="shared" si="1"/>
        <v>53.51497630946213</v>
      </c>
      <c r="I26" s="9">
        <f t="shared" si="2"/>
        <v>3.514976309462128</v>
      </c>
    </row>
    <row r="27" spans="1:9" ht="15">
      <c r="A27" s="2">
        <v>41913</v>
      </c>
      <c r="B27" s="3">
        <f>B26-(B26*0.0575574%)</f>
        <v>15.329171845987998</v>
      </c>
      <c r="C27" s="8">
        <v>100</v>
      </c>
      <c r="D27" s="4">
        <f t="shared" si="6"/>
        <v>2</v>
      </c>
      <c r="E27" s="4">
        <f t="shared" si="3"/>
        <v>52</v>
      </c>
      <c r="F27" s="7">
        <f t="shared" si="4"/>
        <v>0.13047019239486488</v>
      </c>
      <c r="G27" s="7">
        <f t="shared" si="5"/>
        <v>3.619515459669746</v>
      </c>
      <c r="H27" s="4">
        <f t="shared" si="1"/>
        <v>55.48417448048778</v>
      </c>
      <c r="I27" s="9">
        <f t="shared" si="2"/>
        <v>3.4841744804877806</v>
      </c>
    </row>
    <row r="28" spans="1:9" ht="15">
      <c r="A28" s="2">
        <v>41944</v>
      </c>
      <c r="B28" s="3">
        <f>B27+B27*1.2054856%</f>
        <v>15.513962805190637</v>
      </c>
      <c r="C28" s="8">
        <v>100</v>
      </c>
      <c r="D28" s="4">
        <f t="shared" si="6"/>
        <v>2</v>
      </c>
      <c r="E28" s="4">
        <f t="shared" si="3"/>
        <v>54</v>
      </c>
      <c r="F28" s="7">
        <f t="shared" si="4"/>
        <v>0.12891612704723276</v>
      </c>
      <c r="G28" s="7">
        <f t="shared" si="5"/>
        <v>3.748431586716979</v>
      </c>
      <c r="H28" s="4">
        <f t="shared" si="1"/>
        <v>58.15302821412894</v>
      </c>
      <c r="I28" s="9">
        <f t="shared" si="2"/>
        <v>4.153028214128938</v>
      </c>
    </row>
    <row r="29" spans="1:9" ht="15">
      <c r="A29" s="2">
        <v>41974</v>
      </c>
      <c r="B29" s="3">
        <f>B28+B28*0.2218528%</f>
        <v>15.548380966064911</v>
      </c>
      <c r="C29" s="8">
        <v>100</v>
      </c>
      <c r="D29" s="4">
        <f t="shared" si="6"/>
        <v>2</v>
      </c>
      <c r="E29" s="4">
        <f t="shared" si="3"/>
        <v>56</v>
      </c>
      <c r="F29" s="7">
        <f t="shared" si="4"/>
        <v>0.12863075611313463</v>
      </c>
      <c r="G29" s="7">
        <f t="shared" si="5"/>
        <v>3.8770623428301136</v>
      </c>
      <c r="H29" s="4">
        <f t="shared" si="1"/>
        <v>60.28204233550677</v>
      </c>
      <c r="I29" s="9">
        <f t="shared" si="2"/>
        <v>4.282042335506773</v>
      </c>
    </row>
    <row r="30" spans="1:9" ht="15">
      <c r="A30" s="2">
        <v>42005</v>
      </c>
      <c r="B30" s="3">
        <f>B29+B29*1.8343366%</f>
        <v>15.833590608832873</v>
      </c>
      <c r="C30" s="8">
        <v>100</v>
      </c>
      <c r="D30" s="4">
        <f t="shared" si="6"/>
        <v>2</v>
      </c>
      <c r="E30" s="4">
        <f t="shared" si="3"/>
        <v>58</v>
      </c>
      <c r="F30" s="7">
        <f t="shared" si="4"/>
        <v>0.12631373700443455</v>
      </c>
      <c r="G30" s="7">
        <f t="shared" si="5"/>
        <v>4.003376079834548</v>
      </c>
      <c r="H30" s="4">
        <f t="shared" si="1"/>
        <v>63.38781790129446</v>
      </c>
      <c r="I30" s="9">
        <f t="shared" si="2"/>
        <v>5.387817901294461</v>
      </c>
    </row>
    <row r="31" spans="1:9" ht="15">
      <c r="A31" s="2">
        <v>42036</v>
      </c>
      <c r="B31" s="3">
        <f>B30+B30*1.623117%</f>
        <v>16.090588309715244</v>
      </c>
      <c r="C31" s="8">
        <v>100</v>
      </c>
      <c r="D31" s="4">
        <f t="shared" si="6"/>
        <v>2</v>
      </c>
      <c r="E31" s="4">
        <f t="shared" si="3"/>
        <v>60</v>
      </c>
      <c r="F31" s="7">
        <f t="shared" si="4"/>
        <v>0.12429626322565418</v>
      </c>
      <c r="G31" s="7">
        <f t="shared" si="5"/>
        <v>4.127672343060202</v>
      </c>
      <c r="H31" s="4">
        <f t="shared" si="1"/>
        <v>66.41667634957942</v>
      </c>
      <c r="I31" s="9">
        <f t="shared" si="2"/>
        <v>6.416676349579419</v>
      </c>
    </row>
    <row r="32" spans="1:9" ht="15">
      <c r="A32" s="2">
        <v>42064</v>
      </c>
      <c r="B32" s="3">
        <f>B31+B31*0.8626928%</f>
        <v>16.2294006565408</v>
      </c>
      <c r="C32" s="8">
        <v>100</v>
      </c>
      <c r="D32" s="4">
        <f t="shared" si="6"/>
        <v>2</v>
      </c>
      <c r="E32" s="4">
        <f t="shared" si="3"/>
        <v>62</v>
      </c>
      <c r="F32" s="7">
        <f>D32/B32</f>
        <v>0.12323313980137379</v>
      </c>
      <c r="G32" s="7">
        <f t="shared" si="5"/>
        <v>4.250905482861576</v>
      </c>
      <c r="H32" s="4">
        <f t="shared" si="1"/>
        <v>68.98964823444655</v>
      </c>
      <c r="I32" s="9">
        <f t="shared" si="2"/>
        <v>6.989648234446548</v>
      </c>
    </row>
    <row r="33" spans="1:9" ht="15">
      <c r="A33" s="2">
        <v>42095</v>
      </c>
      <c r="B33" s="3">
        <f>B32-B32*0.6489611%</f>
        <v>16.124078159516706</v>
      </c>
      <c r="C33" s="8">
        <v>100</v>
      </c>
      <c r="D33" s="4">
        <f t="shared" si="6"/>
        <v>2</v>
      </c>
      <c r="E33" s="4">
        <f t="shared" si="3"/>
        <v>64</v>
      </c>
      <c r="F33" s="7">
        <f>D33/B33</f>
        <v>0.1240380988118422</v>
      </c>
      <c r="G33" s="7">
        <f>F33+G32</f>
        <v>4.374943581673418</v>
      </c>
      <c r="H33" s="4">
        <f t="shared" si="1"/>
        <v>70.54193225437815</v>
      </c>
      <c r="I33" s="9">
        <f t="shared" si="2"/>
        <v>6.541932254378153</v>
      </c>
    </row>
    <row r="34" spans="1:9" ht="15">
      <c r="A34" s="2">
        <v>42125</v>
      </c>
      <c r="B34" s="3">
        <f>B33+B33*0.0124774%</f>
        <v>16.12609002524498</v>
      </c>
      <c r="C34" s="8">
        <v>100</v>
      </c>
      <c r="D34" s="4">
        <f t="shared" si="6"/>
        <v>2</v>
      </c>
      <c r="E34" s="4">
        <f t="shared" si="3"/>
        <v>66</v>
      </c>
      <c r="F34" s="7">
        <f>D34/B34</f>
        <v>0.12402262401295362</v>
      </c>
      <c r="G34" s="7">
        <f>F34+G33</f>
        <v>4.498966205686371</v>
      </c>
      <c r="H34" s="4">
        <f t="shared" si="1"/>
        <v>72.55073405343325</v>
      </c>
      <c r="I34" s="9">
        <f t="shared" si="2"/>
        <v>6.550734053433246</v>
      </c>
    </row>
    <row r="35" spans="1:9" ht="15">
      <c r="A35" s="2">
        <v>42156</v>
      </c>
      <c r="B35" s="3">
        <f>B34-B34*1.6773007%</f>
        <v>15.855607004368917</v>
      </c>
      <c r="C35" s="8">
        <v>100</v>
      </c>
      <c r="D35" s="4">
        <f t="shared" si="6"/>
        <v>2</v>
      </c>
      <c r="E35" s="4">
        <f t="shared" si="3"/>
        <v>68</v>
      </c>
      <c r="F35" s="7">
        <f aca="true" t="shared" si="7" ref="F35:F56">D35/B35</f>
        <v>0.12613834332857216</v>
      </c>
      <c r="G35" s="7">
        <f aca="true" t="shared" si="8" ref="G35:G94">F35+G34</f>
        <v>4.625104549014943</v>
      </c>
      <c r="H35" s="4">
        <f aca="true" t="shared" si="9" ref="H35:H94">G35*B35</f>
        <v>73.33384008329988</v>
      </c>
      <c r="I35" s="9">
        <f>H35-E35</f>
        <v>5.333840083299876</v>
      </c>
    </row>
    <row r="36" spans="1:9" ht="15">
      <c r="A36" s="2">
        <v>42186</v>
      </c>
      <c r="B36" s="3">
        <f>B35+B35*1.5017684%</f>
        <v>16.093721499988717</v>
      </c>
      <c r="C36" s="8">
        <v>100</v>
      </c>
      <c r="D36" s="4">
        <f t="shared" si="6"/>
        <v>2</v>
      </c>
      <c r="E36" s="4">
        <f t="shared" si="3"/>
        <v>70</v>
      </c>
      <c r="F36" s="7">
        <f t="shared" si="7"/>
        <v>0.12427206473042311</v>
      </c>
      <c r="G36" s="7">
        <f t="shared" si="8"/>
        <v>4.749376613745366</v>
      </c>
      <c r="H36" s="4">
        <f t="shared" si="9"/>
        <v>76.43514452017742</v>
      </c>
      <c r="I36" s="9">
        <f t="shared" si="2"/>
        <v>6.435144520177417</v>
      </c>
    </row>
    <row r="37" spans="1:9" ht="15">
      <c r="A37" s="2">
        <v>42217</v>
      </c>
      <c r="B37" s="3">
        <f>B36-B36*1.9269994%</f>
        <v>15.783595583246264</v>
      </c>
      <c r="C37" s="8">
        <v>100</v>
      </c>
      <c r="D37" s="4">
        <f t="shared" si="6"/>
        <v>2</v>
      </c>
      <c r="E37" s="4">
        <f t="shared" si="3"/>
        <v>72</v>
      </c>
      <c r="F37" s="7">
        <f t="shared" si="7"/>
        <v>0.1267138396603959</v>
      </c>
      <c r="G37" s="7">
        <f t="shared" si="8"/>
        <v>4.876090453405762</v>
      </c>
      <c r="H37" s="4">
        <f t="shared" si="9"/>
        <v>76.96223974388447</v>
      </c>
      <c r="I37" s="9">
        <f t="shared" si="2"/>
        <v>4.962239743884467</v>
      </c>
    </row>
    <row r="38" spans="1:9" ht="15">
      <c r="A38" s="2">
        <v>42248</v>
      </c>
      <c r="B38" s="3">
        <f>B37-B37*0.3210091%</f>
        <v>15.732928805116845</v>
      </c>
      <c r="C38" s="8">
        <v>100</v>
      </c>
      <c r="D38" s="4">
        <f t="shared" si="6"/>
        <v>2</v>
      </c>
      <c r="E38" s="4">
        <f t="shared" si="3"/>
        <v>74</v>
      </c>
      <c r="F38" s="7">
        <f t="shared" si="7"/>
        <v>0.12712191256783267</v>
      </c>
      <c r="G38" s="7">
        <f t="shared" si="8"/>
        <v>5.003212365973595</v>
      </c>
      <c r="H38" s="4">
        <f t="shared" si="9"/>
        <v>78.71518395074278</v>
      </c>
      <c r="I38" s="9">
        <f t="shared" si="2"/>
        <v>4.715183950742784</v>
      </c>
    </row>
    <row r="39" spans="1:9" ht="15">
      <c r="A39" s="2">
        <v>42278</v>
      </c>
      <c r="B39" s="3">
        <f>B38+B38*1.9686232%</f>
        <v>16.04265089161386</v>
      </c>
      <c r="C39" s="8">
        <v>100</v>
      </c>
      <c r="D39" s="4">
        <f t="shared" si="6"/>
        <v>2</v>
      </c>
      <c r="E39" s="4">
        <f t="shared" si="3"/>
        <v>76</v>
      </c>
      <c r="F39" s="7">
        <f t="shared" si="7"/>
        <v>0.12466767577953594</v>
      </c>
      <c r="G39" s="7">
        <f t="shared" si="8"/>
        <v>5.127880041753131</v>
      </c>
      <c r="H39" s="4">
        <f t="shared" si="9"/>
        <v>82.26478932391979</v>
      </c>
      <c r="I39" s="9">
        <f t="shared" si="2"/>
        <v>6.264789323919786</v>
      </c>
    </row>
    <row r="40" spans="1:9" ht="15">
      <c r="A40" s="2">
        <v>42309</v>
      </c>
      <c r="B40" s="3">
        <f>B39+B39*0.8419832%</f>
        <v>16.1777273169559</v>
      </c>
      <c r="C40" s="8">
        <v>100</v>
      </c>
      <c r="D40" s="4">
        <f t="shared" si="6"/>
        <v>2</v>
      </c>
      <c r="E40" s="4">
        <f t="shared" si="3"/>
        <v>78</v>
      </c>
      <c r="F40" s="7">
        <f t="shared" si="7"/>
        <v>0.12362675923606384</v>
      </c>
      <c r="G40" s="7">
        <f t="shared" si="8"/>
        <v>5.251506800989195</v>
      </c>
      <c r="H40" s="4">
        <f t="shared" si="9"/>
        <v>84.95744502954258</v>
      </c>
      <c r="I40" s="9">
        <f t="shared" si="2"/>
        <v>6.957445029542583</v>
      </c>
    </row>
    <row r="41" spans="1:9" ht="15">
      <c r="A41" s="2">
        <v>42339</v>
      </c>
      <c r="B41" s="3">
        <f>B40-B40*1.3488277%</f>
        <v>15.95951764967433</v>
      </c>
      <c r="C41" s="8">
        <v>100</v>
      </c>
      <c r="D41" s="4">
        <f t="shared" si="6"/>
        <v>2</v>
      </c>
      <c r="E41" s="4">
        <f t="shared" si="3"/>
        <v>80</v>
      </c>
      <c r="F41" s="7">
        <f t="shared" si="7"/>
        <v>0.12531707059710617</v>
      </c>
      <c r="G41" s="7">
        <f t="shared" si="8"/>
        <v>5.376823871586301</v>
      </c>
      <c r="H41" s="4">
        <f t="shared" si="9"/>
        <v>85.81151547777183</v>
      </c>
      <c r="I41" s="9">
        <f t="shared" si="2"/>
        <v>5.8115154777718345</v>
      </c>
    </row>
    <row r="42" spans="1:9" ht="15">
      <c r="A42" s="2">
        <v>42370</v>
      </c>
      <c r="B42" s="3">
        <f>B41-B41*0.6224985%</f>
        <v>15.860169891697872</v>
      </c>
      <c r="C42" s="8">
        <v>100</v>
      </c>
      <c r="D42" s="4">
        <f t="shared" si="6"/>
        <v>2</v>
      </c>
      <c r="E42" s="4">
        <f t="shared" si="3"/>
        <v>82</v>
      </c>
      <c r="F42" s="7">
        <f t="shared" si="7"/>
        <v>0.12610205399167354</v>
      </c>
      <c r="G42" s="7">
        <f t="shared" si="8"/>
        <v>5.5029259255779746</v>
      </c>
      <c r="H42" s="4">
        <f t="shared" si="9"/>
        <v>87.27734008109543</v>
      </c>
      <c r="I42" s="9">
        <f t="shared" si="2"/>
        <v>5.277340081095431</v>
      </c>
    </row>
    <row r="43" spans="1:9" ht="15">
      <c r="A43" s="2">
        <v>42401</v>
      </c>
      <c r="B43" s="3">
        <f>B42-B42*0.093401%</f>
        <v>15.845356334417326</v>
      </c>
      <c r="C43" s="8">
        <v>100</v>
      </c>
      <c r="D43" s="4">
        <f t="shared" si="6"/>
        <v>2</v>
      </c>
      <c r="E43" s="4">
        <f t="shared" si="3"/>
        <v>84</v>
      </c>
      <c r="F43" s="7">
        <f t="shared" si="7"/>
        <v>0.12621994468220615</v>
      </c>
      <c r="G43" s="7">
        <f t="shared" si="8"/>
        <v>5.629145870260181</v>
      </c>
      <c r="H43" s="4">
        <f t="shared" si="9"/>
        <v>89.19582217268629</v>
      </c>
      <c r="I43" s="9">
        <f t="shared" si="2"/>
        <v>5.195822172686292</v>
      </c>
    </row>
    <row r="44" spans="1:9" ht="15">
      <c r="A44" s="2">
        <v>42430</v>
      </c>
      <c r="B44" s="3">
        <f>B43+B43*0.7476138%</f>
        <v>15.963818405032605</v>
      </c>
      <c r="C44" s="8">
        <v>100</v>
      </c>
      <c r="D44" s="4">
        <f t="shared" si="6"/>
        <v>2</v>
      </c>
      <c r="E44" s="4">
        <f t="shared" si="3"/>
        <v>86</v>
      </c>
      <c r="F44" s="7">
        <f t="shared" si="7"/>
        <v>0.12528330937224258</v>
      </c>
      <c r="G44" s="7">
        <f t="shared" si="8"/>
        <v>5.754429179632424</v>
      </c>
      <c r="H44" s="4">
        <f t="shared" si="9"/>
        <v>91.86266244827276</v>
      </c>
      <c r="I44" s="9">
        <f t="shared" si="2"/>
        <v>5.862662448272758</v>
      </c>
    </row>
    <row r="45" spans="1:9" ht="15">
      <c r="A45" s="2">
        <v>42461</v>
      </c>
      <c r="B45" s="3">
        <v>15.965</v>
      </c>
      <c r="C45" s="8">
        <v>100</v>
      </c>
      <c r="D45" s="4">
        <f t="shared" si="6"/>
        <v>2</v>
      </c>
      <c r="E45" s="4">
        <f t="shared" si="3"/>
        <v>88</v>
      </c>
      <c r="F45" s="7">
        <f t="shared" si="7"/>
        <v>0.1252740369558409</v>
      </c>
      <c r="G45" s="7">
        <f t="shared" si="8"/>
        <v>5.879703216588265</v>
      </c>
      <c r="H45" s="4">
        <f t="shared" si="9"/>
        <v>93.86946185283165</v>
      </c>
      <c r="I45" s="9">
        <f t="shared" si="2"/>
        <v>5.869461852831648</v>
      </c>
    </row>
    <row r="46" spans="1:9" ht="15">
      <c r="A46" s="2">
        <v>42491</v>
      </c>
      <c r="B46" s="3">
        <v>16.083</v>
      </c>
      <c r="C46" s="8">
        <v>100</v>
      </c>
      <c r="D46" s="4">
        <f t="shared" si="6"/>
        <v>2</v>
      </c>
      <c r="E46" s="4">
        <f t="shared" si="3"/>
        <v>90</v>
      </c>
      <c r="F46" s="7">
        <f t="shared" si="7"/>
        <v>0.12435490891002923</v>
      </c>
      <c r="G46" s="7">
        <f t="shared" si="8"/>
        <v>6.004058125498294</v>
      </c>
      <c r="H46" s="4">
        <f t="shared" si="9"/>
        <v>96.56326683238906</v>
      </c>
      <c r="I46" s="9">
        <f t="shared" si="2"/>
        <v>6.563266832389061</v>
      </c>
    </row>
    <row r="47" spans="1:9" ht="15">
      <c r="A47" s="2">
        <v>42522</v>
      </c>
      <c r="B47" s="3">
        <v>16.121</v>
      </c>
      <c r="C47" s="8">
        <v>100</v>
      </c>
      <c r="D47" s="4">
        <f t="shared" si="6"/>
        <v>2</v>
      </c>
      <c r="E47" s="4">
        <f t="shared" si="3"/>
        <v>92</v>
      </c>
      <c r="F47" s="7">
        <f t="shared" si="7"/>
        <v>0.12406178276781839</v>
      </c>
      <c r="G47" s="7">
        <f t="shared" si="8"/>
        <v>6.128119908266113</v>
      </c>
      <c r="H47" s="4">
        <f t="shared" si="9"/>
        <v>98.791421041158</v>
      </c>
      <c r="I47" s="9">
        <f t="shared" si="2"/>
        <v>6.791421041158003</v>
      </c>
    </row>
    <row r="48" spans="1:9" ht="15">
      <c r="A48" s="2">
        <v>42552</v>
      </c>
      <c r="B48" s="3">
        <v>16.288</v>
      </c>
      <c r="C48" s="8">
        <v>100</v>
      </c>
      <c r="D48" s="4">
        <f t="shared" si="6"/>
        <v>2</v>
      </c>
      <c r="E48" s="4">
        <f t="shared" si="3"/>
        <v>94</v>
      </c>
      <c r="F48" s="7">
        <f t="shared" si="7"/>
        <v>0.12278978388998035</v>
      </c>
      <c r="G48" s="7">
        <f t="shared" si="8"/>
        <v>6.250909692156093</v>
      </c>
      <c r="H48" s="4">
        <f t="shared" si="9"/>
        <v>101.81481706583845</v>
      </c>
      <c r="I48" s="9">
        <f t="shared" si="2"/>
        <v>7.814817065838454</v>
      </c>
    </row>
    <row r="49" spans="1:9" ht="15">
      <c r="A49" s="2">
        <v>42583</v>
      </c>
      <c r="B49" s="3">
        <v>16.313</v>
      </c>
      <c r="C49" s="8">
        <v>100</v>
      </c>
      <c r="D49" s="4">
        <f t="shared" si="6"/>
        <v>2</v>
      </c>
      <c r="E49" s="4">
        <f t="shared" si="3"/>
        <v>96</v>
      </c>
      <c r="F49" s="7">
        <f t="shared" si="7"/>
        <v>0.12260160608103968</v>
      </c>
      <c r="G49" s="7">
        <f t="shared" si="8"/>
        <v>6.373511298237133</v>
      </c>
      <c r="H49" s="4">
        <f t="shared" si="9"/>
        <v>103.97108980814235</v>
      </c>
      <c r="I49" s="9">
        <f t="shared" si="2"/>
        <v>7.971089808142352</v>
      </c>
    </row>
    <row r="50" spans="1:9" ht="15">
      <c r="A50" s="2">
        <v>42614</v>
      </c>
      <c r="B50" s="3">
        <v>16.314</v>
      </c>
      <c r="C50" s="8">
        <v>100</v>
      </c>
      <c r="D50" s="4">
        <f t="shared" si="6"/>
        <v>2</v>
      </c>
      <c r="E50" s="4">
        <f t="shared" si="3"/>
        <v>98</v>
      </c>
      <c r="F50" s="7">
        <f t="shared" si="7"/>
        <v>0.1225940909648155</v>
      </c>
      <c r="G50" s="7">
        <f t="shared" si="8"/>
        <v>6.496105389201949</v>
      </c>
      <c r="H50" s="4">
        <f t="shared" si="9"/>
        <v>105.97746331944059</v>
      </c>
      <c r="I50" s="9">
        <f t="shared" si="2"/>
        <v>7.977463319440588</v>
      </c>
    </row>
    <row r="51" spans="1:9" ht="15">
      <c r="A51" s="2">
        <v>42644</v>
      </c>
      <c r="B51" s="3">
        <v>16.209</v>
      </c>
      <c r="C51" s="8">
        <v>100</v>
      </c>
      <c r="D51" s="4">
        <f t="shared" si="6"/>
        <v>2</v>
      </c>
      <c r="E51" s="4">
        <f t="shared" si="3"/>
        <v>100</v>
      </c>
      <c r="F51" s="7">
        <f t="shared" si="7"/>
        <v>0.12338824110062312</v>
      </c>
      <c r="G51" s="7">
        <f t="shared" si="8"/>
        <v>6.619493630302572</v>
      </c>
      <c r="H51" s="4">
        <f t="shared" si="9"/>
        <v>107.29537225357439</v>
      </c>
      <c r="I51" s="9">
        <f t="shared" si="2"/>
        <v>7.295372253574385</v>
      </c>
    </row>
    <row r="52" spans="1:9" ht="15">
      <c r="A52" s="2">
        <v>42675</v>
      </c>
      <c r="B52" s="3">
        <v>16.174</v>
      </c>
      <c r="C52" s="8">
        <v>100</v>
      </c>
      <c r="D52" s="4">
        <f t="shared" si="6"/>
        <v>2</v>
      </c>
      <c r="E52" s="4">
        <f t="shared" si="3"/>
        <v>102</v>
      </c>
      <c r="F52" s="7">
        <f t="shared" si="7"/>
        <v>0.12365524916532707</v>
      </c>
      <c r="G52" s="7">
        <f t="shared" si="8"/>
        <v>6.743148879467899</v>
      </c>
      <c r="H52" s="4">
        <f t="shared" si="9"/>
        <v>109.0636899765138</v>
      </c>
      <c r="I52" s="9">
        <f t="shared" si="2"/>
        <v>7.0636899765138</v>
      </c>
    </row>
    <row r="53" spans="1:9" ht="15">
      <c r="A53" s="2">
        <v>42705</v>
      </c>
      <c r="B53" s="3">
        <v>16.371</v>
      </c>
      <c r="C53" s="8">
        <v>100</v>
      </c>
      <c r="D53" s="4">
        <f t="shared" si="6"/>
        <v>2</v>
      </c>
      <c r="E53" s="4">
        <f t="shared" si="3"/>
        <v>104</v>
      </c>
      <c r="F53" s="7">
        <f t="shared" si="7"/>
        <v>0.12216724696108974</v>
      </c>
      <c r="G53" s="7">
        <f t="shared" si="8"/>
        <v>6.865316126428989</v>
      </c>
      <c r="H53" s="4">
        <f t="shared" si="9"/>
        <v>112.39209030576897</v>
      </c>
      <c r="I53" s="9">
        <f t="shared" si="2"/>
        <v>8.392090305768974</v>
      </c>
    </row>
    <row r="54" spans="1:9" ht="15">
      <c r="A54" s="2">
        <v>42736</v>
      </c>
      <c r="B54" s="3">
        <v>16.292</v>
      </c>
      <c r="C54" s="8">
        <v>100</v>
      </c>
      <c r="D54" s="4">
        <f t="shared" si="6"/>
        <v>2</v>
      </c>
      <c r="E54" s="4">
        <f t="shared" si="3"/>
        <v>106</v>
      </c>
      <c r="F54" s="7">
        <f t="shared" si="7"/>
        <v>0.12275963663147556</v>
      </c>
      <c r="G54" s="7">
        <f t="shared" si="8"/>
        <v>6.988075763060465</v>
      </c>
      <c r="H54" s="4">
        <f t="shared" si="9"/>
        <v>113.8497303317811</v>
      </c>
      <c r="I54" s="9">
        <f t="shared" si="2"/>
        <v>7.849730331781103</v>
      </c>
    </row>
    <row r="55" spans="1:9" ht="15">
      <c r="A55" s="2">
        <v>42767</v>
      </c>
      <c r="B55" s="3">
        <v>16.442</v>
      </c>
      <c r="C55" s="8">
        <v>100</v>
      </c>
      <c r="D55" s="4">
        <f t="shared" si="6"/>
        <v>2</v>
      </c>
      <c r="E55" s="4">
        <f t="shared" si="3"/>
        <v>108</v>
      </c>
      <c r="F55" s="7">
        <f t="shared" si="7"/>
        <v>0.12163970319912419</v>
      </c>
      <c r="G55" s="7">
        <f t="shared" si="8"/>
        <v>7.109715466259589</v>
      </c>
      <c r="H55" s="4">
        <f t="shared" si="9"/>
        <v>116.89794169624015</v>
      </c>
      <c r="I55" s="9">
        <f t="shared" si="2"/>
        <v>8.897941696240153</v>
      </c>
    </row>
    <row r="56" spans="1:9" ht="15">
      <c r="A56" s="2">
        <v>42795</v>
      </c>
      <c r="B56" s="3">
        <v>16.481</v>
      </c>
      <c r="C56" s="8">
        <v>100</v>
      </c>
      <c r="D56" s="4">
        <f t="shared" si="6"/>
        <v>2</v>
      </c>
      <c r="E56" s="4">
        <f t="shared" si="3"/>
        <v>110</v>
      </c>
      <c r="F56" s="7">
        <f t="shared" si="7"/>
        <v>0.12135185971725015</v>
      </c>
      <c r="G56" s="7">
        <f t="shared" si="8"/>
        <v>7.231067325976839</v>
      </c>
      <c r="H56" s="4">
        <f t="shared" si="9"/>
        <v>119.17522059942429</v>
      </c>
      <c r="I56" s="9">
        <f t="shared" si="2"/>
        <v>9.175220599424293</v>
      </c>
    </row>
    <row r="57" spans="1:9" ht="15">
      <c r="A57" s="2">
        <v>42826</v>
      </c>
      <c r="B57" s="3">
        <v>16.539</v>
      </c>
      <c r="C57" s="8">
        <v>100</v>
      </c>
      <c r="D57" s="4">
        <f>C57*2/100</f>
        <v>2</v>
      </c>
      <c r="E57" s="4">
        <f>D57+E56</f>
        <v>112</v>
      </c>
      <c r="F57" s="7">
        <f>D57/B57</f>
        <v>0.12092629542293971</v>
      </c>
      <c r="G57" s="7">
        <f>F57+G56</f>
        <v>7.351993621399778</v>
      </c>
      <c r="H57" s="4">
        <f>G57*B57</f>
        <v>121.59462250433094</v>
      </c>
      <c r="I57" s="9">
        <f>H57-E57</f>
        <v>9.594622504330943</v>
      </c>
    </row>
    <row r="58" spans="1:9" ht="15">
      <c r="A58" s="2">
        <v>42856</v>
      </c>
      <c r="B58" s="3">
        <v>16.581</v>
      </c>
      <c r="C58" s="8">
        <v>100</v>
      </c>
      <c r="D58" s="4">
        <f>C58*2/100</f>
        <v>2</v>
      </c>
      <c r="E58" s="4">
        <f>D58+E57</f>
        <v>114</v>
      </c>
      <c r="F58" s="7">
        <f>D58/B58</f>
        <v>0.12061998673180147</v>
      </c>
      <c r="G58" s="7">
        <f>F58+G57</f>
        <v>7.47261360813158</v>
      </c>
      <c r="H58" s="4">
        <f>G58*B58</f>
        <v>123.90340623642972</v>
      </c>
      <c r="I58" s="9">
        <f>H58-E58</f>
        <v>9.903406236429717</v>
      </c>
    </row>
    <row r="59" spans="1:9" ht="15">
      <c r="A59" s="2">
        <v>42887</v>
      </c>
      <c r="B59" s="3">
        <v>16.516</v>
      </c>
      <c r="C59" s="8">
        <v>100</v>
      </c>
      <c r="D59" s="4">
        <f>C59*2/100</f>
        <v>2</v>
      </c>
      <c r="E59" s="4">
        <f>D59+E58</f>
        <v>116</v>
      </c>
      <c r="F59" s="7">
        <f>D59/B59</f>
        <v>0.12109469605231292</v>
      </c>
      <c r="G59" s="7">
        <f>F59+G58</f>
        <v>7.593708304183893</v>
      </c>
      <c r="H59" s="4">
        <f>G59*B59</f>
        <v>125.41768635190115</v>
      </c>
      <c r="I59" s="9">
        <f>H59-E59</f>
        <v>9.417686351901153</v>
      </c>
    </row>
    <row r="60" spans="1:9" ht="15">
      <c r="A60" s="2">
        <v>42917</v>
      </c>
      <c r="B60" s="3">
        <v>16.555</v>
      </c>
      <c r="C60" s="8">
        <v>100</v>
      </c>
      <c r="D60" s="4">
        <f aca="true" t="shared" si="10" ref="D60:D65">C60*2/100</f>
        <v>2</v>
      </c>
      <c r="E60" s="4">
        <f aca="true" t="shared" si="11" ref="E60:E65">D60+E59</f>
        <v>118</v>
      </c>
      <c r="F60" s="7">
        <f aca="true" t="shared" si="12" ref="F60:F65">D60/B60</f>
        <v>0.12080942313500453</v>
      </c>
      <c r="G60" s="7">
        <f aca="true" t="shared" si="13" ref="G60:G65">F60+G59</f>
        <v>7.714517727318897</v>
      </c>
      <c r="H60" s="4">
        <f aca="true" t="shared" si="14" ref="H60:H65">G60*B60</f>
        <v>127.71384097576434</v>
      </c>
      <c r="I60" s="9">
        <f aca="true" t="shared" si="15" ref="I60:I65">H60-E60</f>
        <v>9.713840975764342</v>
      </c>
    </row>
    <row r="61" spans="1:9" ht="15">
      <c r="A61" s="2">
        <v>42948</v>
      </c>
      <c r="B61" s="3">
        <v>16.587</v>
      </c>
      <c r="C61" s="8">
        <v>100</v>
      </c>
      <c r="D61" s="4">
        <f t="shared" si="10"/>
        <v>2</v>
      </c>
      <c r="E61" s="4">
        <f t="shared" si="11"/>
        <v>120</v>
      </c>
      <c r="F61" s="7">
        <f t="shared" si="12"/>
        <v>0.12057635497678905</v>
      </c>
      <c r="G61" s="7">
        <f t="shared" si="13"/>
        <v>7.8350940822956865</v>
      </c>
      <c r="H61" s="4">
        <f t="shared" si="14"/>
        <v>129.96070554303856</v>
      </c>
      <c r="I61" s="9">
        <f t="shared" si="15"/>
        <v>9.960705543038557</v>
      </c>
    </row>
    <row r="62" spans="1:9" ht="15">
      <c r="A62" s="2">
        <v>42979</v>
      </c>
      <c r="B62" s="3">
        <v>16.666</v>
      </c>
      <c r="C62" s="8">
        <v>100</v>
      </c>
      <c r="D62" s="4">
        <f t="shared" si="10"/>
        <v>2</v>
      </c>
      <c r="E62" s="4">
        <f t="shared" si="11"/>
        <v>122</v>
      </c>
      <c r="F62" s="7">
        <f t="shared" si="12"/>
        <v>0.12000480019200768</v>
      </c>
      <c r="G62" s="7">
        <f t="shared" si="13"/>
        <v>7.955098882487694</v>
      </c>
      <c r="H62" s="4">
        <f t="shared" si="14"/>
        <v>132.5796779755399</v>
      </c>
      <c r="I62" s="9">
        <f t="shared" si="15"/>
        <v>10.579677975539909</v>
      </c>
    </row>
    <row r="63" spans="1:9" ht="15">
      <c r="A63" s="2">
        <v>43009</v>
      </c>
      <c r="B63" s="3">
        <f>B62+(B62*0.900968%)</f>
        <v>16.81615532688</v>
      </c>
      <c r="C63" s="8">
        <v>100</v>
      </c>
      <c r="D63" s="4">
        <f t="shared" si="10"/>
        <v>2</v>
      </c>
      <c r="E63" s="4">
        <f t="shared" si="11"/>
        <v>124</v>
      </c>
      <c r="F63" s="7">
        <f t="shared" si="12"/>
        <v>0.11893324967111087</v>
      </c>
      <c r="G63" s="7">
        <f t="shared" si="13"/>
        <v>8.074032132158806</v>
      </c>
      <c r="H63" s="4">
        <f t="shared" si="14"/>
        <v>135.77417844860258</v>
      </c>
      <c r="I63" s="9">
        <f t="shared" si="15"/>
        <v>11.774178448602584</v>
      </c>
    </row>
    <row r="64" spans="1:9" ht="15">
      <c r="A64" s="2">
        <v>43040</v>
      </c>
      <c r="B64" s="3">
        <f>B63+B63*-0.0528464%</f>
        <v>16.807268594171337</v>
      </c>
      <c r="C64" s="8">
        <v>100</v>
      </c>
      <c r="D64" s="4">
        <f t="shared" si="10"/>
        <v>2</v>
      </c>
      <c r="E64" s="4">
        <f t="shared" si="11"/>
        <v>126</v>
      </c>
      <c r="F64" s="7">
        <f t="shared" si="12"/>
        <v>0.11899613484451534</v>
      </c>
      <c r="G64" s="7">
        <f t="shared" si="13"/>
        <v>8.19302826700332</v>
      </c>
      <c r="H64" s="4">
        <f t="shared" si="14"/>
        <v>137.7024266831629</v>
      </c>
      <c r="I64" s="9">
        <f t="shared" si="15"/>
        <v>11.702426683162912</v>
      </c>
    </row>
    <row r="65" spans="1:9" ht="15">
      <c r="A65" s="2">
        <v>43070</v>
      </c>
      <c r="B65" s="3">
        <f>B64+B64*-0.0446724%</f>
        <v>16.799760383915874</v>
      </c>
      <c r="C65" s="8">
        <v>100</v>
      </c>
      <c r="D65" s="4">
        <f t="shared" si="10"/>
        <v>2</v>
      </c>
      <c r="E65" s="4">
        <f t="shared" si="11"/>
        <v>128</v>
      </c>
      <c r="F65" s="7">
        <f t="shared" si="12"/>
        <v>0.11904931703161696</v>
      </c>
      <c r="G65" s="7">
        <f t="shared" si="13"/>
        <v>8.312077584034938</v>
      </c>
      <c r="H65" s="4">
        <f t="shared" si="14"/>
        <v>139.64091170430532</v>
      </c>
      <c r="I65" s="9">
        <f t="shared" si="15"/>
        <v>11.640911704305324</v>
      </c>
    </row>
    <row r="66" spans="1:9" ht="15">
      <c r="A66" s="2">
        <v>43101</v>
      </c>
      <c r="B66" s="3">
        <v>16.848</v>
      </c>
      <c r="C66" s="8">
        <v>100</v>
      </c>
      <c r="D66" s="4">
        <f t="shared" si="6"/>
        <v>2</v>
      </c>
      <c r="E66" s="4">
        <f t="shared" si="3"/>
        <v>130</v>
      </c>
      <c r="F66" s="7">
        <f aca="true" t="shared" si="16" ref="F66:F94">D66/B66</f>
        <v>0.11870845204178539</v>
      </c>
      <c r="G66" s="7">
        <f t="shared" si="8"/>
        <v>8.430786036076723</v>
      </c>
      <c r="H66" s="4">
        <f t="shared" si="9"/>
        <v>142.04188313582063</v>
      </c>
      <c r="I66" s="9">
        <f t="shared" si="2"/>
        <v>12.041883135820626</v>
      </c>
    </row>
    <row r="67" spans="1:9" ht="15">
      <c r="A67" s="2">
        <v>43132</v>
      </c>
      <c r="B67" s="3">
        <v>16.712</v>
      </c>
      <c r="C67" s="8">
        <v>100</v>
      </c>
      <c r="D67" s="4">
        <f t="shared" si="6"/>
        <v>2</v>
      </c>
      <c r="E67" s="4">
        <f t="shared" si="3"/>
        <v>132</v>
      </c>
      <c r="F67" s="7">
        <f t="shared" si="16"/>
        <v>0.11967448539971279</v>
      </c>
      <c r="G67" s="7">
        <f t="shared" si="8"/>
        <v>8.550460521476436</v>
      </c>
      <c r="H67" s="4">
        <f t="shared" si="9"/>
        <v>142.8952962349142</v>
      </c>
      <c r="I67" s="9">
        <f t="shared" si="2"/>
        <v>10.895296234914213</v>
      </c>
    </row>
    <row r="68" spans="1:9" ht="15">
      <c r="A68" s="2">
        <v>43160</v>
      </c>
      <c r="B68" s="3">
        <v>16.659</v>
      </c>
      <c r="C68" s="8">
        <v>100</v>
      </c>
      <c r="D68" s="4">
        <f t="shared" si="6"/>
        <v>2</v>
      </c>
      <c r="E68" s="4">
        <f t="shared" si="3"/>
        <v>134</v>
      </c>
      <c r="F68" s="7">
        <f t="shared" si="16"/>
        <v>0.1200552254036857</v>
      </c>
      <c r="G68" s="7">
        <f t="shared" si="8"/>
        <v>8.670515746880122</v>
      </c>
      <c r="H68" s="4">
        <f t="shared" si="9"/>
        <v>144.44212182727594</v>
      </c>
      <c r="I68" s="9">
        <f aca="true" t="shared" si="17" ref="I68:I94">H68-E68</f>
        <v>10.44212182727594</v>
      </c>
    </row>
    <row r="69" spans="1:9" ht="15">
      <c r="A69" s="2">
        <v>43191</v>
      </c>
      <c r="B69" s="3">
        <v>16.747</v>
      </c>
      <c r="C69" s="8">
        <v>100</v>
      </c>
      <c r="D69" s="4">
        <f t="shared" si="6"/>
        <v>2</v>
      </c>
      <c r="E69" s="4">
        <f aca="true" t="shared" si="18" ref="E69:E94">D69+E68</f>
        <v>136</v>
      </c>
      <c r="F69" s="7">
        <f t="shared" si="16"/>
        <v>0.11942437451483848</v>
      </c>
      <c r="G69" s="7">
        <f t="shared" si="8"/>
        <v>8.789940121394961</v>
      </c>
      <c r="H69" s="4">
        <f t="shared" si="9"/>
        <v>147.20512721300142</v>
      </c>
      <c r="I69" s="9">
        <f t="shared" si="17"/>
        <v>11.205127213001418</v>
      </c>
    </row>
    <row r="70" spans="1:9" ht="15">
      <c r="A70" s="2">
        <v>43221</v>
      </c>
      <c r="B70" s="3">
        <v>16.705</v>
      </c>
      <c r="C70" s="8">
        <v>100</v>
      </c>
      <c r="D70" s="4">
        <f t="shared" si="6"/>
        <v>2</v>
      </c>
      <c r="E70" s="4">
        <f t="shared" si="18"/>
        <v>138</v>
      </c>
      <c r="F70" s="7">
        <f t="shared" si="16"/>
        <v>0.1197246333433104</v>
      </c>
      <c r="G70" s="7">
        <f t="shared" si="8"/>
        <v>8.909664754738271</v>
      </c>
      <c r="H70" s="4">
        <f t="shared" si="9"/>
        <v>148.8359497279028</v>
      </c>
      <c r="I70" s="9">
        <f t="shared" si="17"/>
        <v>10.8359497279028</v>
      </c>
    </row>
    <row r="71" spans="1:9" ht="15">
      <c r="A71" s="2">
        <v>43252</v>
      </c>
      <c r="B71" s="3">
        <v>16.702</v>
      </c>
      <c r="C71" s="8">
        <v>100</v>
      </c>
      <c r="D71" s="4">
        <f t="shared" si="6"/>
        <v>2</v>
      </c>
      <c r="E71" s="4">
        <f t="shared" si="18"/>
        <v>140</v>
      </c>
      <c r="F71" s="7">
        <f t="shared" si="16"/>
        <v>0.11974613818704345</v>
      </c>
      <c r="G71" s="7">
        <f t="shared" si="8"/>
        <v>9.029410892925315</v>
      </c>
      <c r="H71" s="4">
        <f t="shared" si="9"/>
        <v>150.80922073363863</v>
      </c>
      <c r="I71" s="9">
        <f t="shared" si="17"/>
        <v>10.809220733638625</v>
      </c>
    </row>
    <row r="72" spans="1:9" ht="15">
      <c r="A72" s="2">
        <v>43282</v>
      </c>
      <c r="B72" s="3">
        <v>16.804</v>
      </c>
      <c r="C72" s="8">
        <v>100</v>
      </c>
      <c r="D72" s="4">
        <f aca="true" t="shared" si="19" ref="D72:D94">C72*2/100</f>
        <v>2</v>
      </c>
      <c r="E72" s="4">
        <f t="shared" si="18"/>
        <v>142</v>
      </c>
      <c r="F72" s="7">
        <f t="shared" si="16"/>
        <v>0.11901928112354203</v>
      </c>
      <c r="G72" s="7">
        <f t="shared" si="8"/>
        <v>9.148430174048857</v>
      </c>
      <c r="H72" s="4">
        <f t="shared" si="9"/>
        <v>153.73022064471698</v>
      </c>
      <c r="I72" s="9">
        <f t="shared" si="17"/>
        <v>11.73022064471698</v>
      </c>
    </row>
    <row r="73" spans="1:9" ht="15">
      <c r="A73" s="2">
        <v>43313</v>
      </c>
      <c r="B73" s="3">
        <v>16.77</v>
      </c>
      <c r="C73" s="8">
        <v>100</v>
      </c>
      <c r="D73" s="4">
        <f t="shared" si="19"/>
        <v>2</v>
      </c>
      <c r="E73" s="4">
        <f t="shared" si="18"/>
        <v>144</v>
      </c>
      <c r="F73" s="7">
        <f t="shared" si="16"/>
        <v>0.11926058437686345</v>
      </c>
      <c r="G73" s="7">
        <f t="shared" si="8"/>
        <v>9.26769075842572</v>
      </c>
      <c r="H73" s="4">
        <f t="shared" si="9"/>
        <v>155.41917401879934</v>
      </c>
      <c r="I73" s="9">
        <f t="shared" si="17"/>
        <v>11.419174018799339</v>
      </c>
    </row>
    <row r="74" spans="1:9" ht="15">
      <c r="A74" s="2">
        <v>43344</v>
      </c>
      <c r="B74" s="3">
        <v>16.786</v>
      </c>
      <c r="C74" s="8">
        <v>100</v>
      </c>
      <c r="D74" s="4">
        <f t="shared" si="19"/>
        <v>2</v>
      </c>
      <c r="E74" s="4">
        <f t="shared" si="18"/>
        <v>146</v>
      </c>
      <c r="F74" s="7">
        <f t="shared" si="16"/>
        <v>0.11914690813773382</v>
      </c>
      <c r="G74" s="7">
        <f t="shared" si="8"/>
        <v>9.386837666563455</v>
      </c>
      <c r="H74" s="4">
        <f t="shared" si="9"/>
        <v>157.56745707093418</v>
      </c>
      <c r="I74" s="9">
        <f t="shared" si="17"/>
        <v>11.567457070934182</v>
      </c>
    </row>
    <row r="75" spans="1:9" ht="15">
      <c r="A75" s="2">
        <v>43374</v>
      </c>
      <c r="B75" s="3">
        <v>16.532</v>
      </c>
      <c r="C75" s="8">
        <v>100</v>
      </c>
      <c r="D75" s="4">
        <f t="shared" si="19"/>
        <v>2</v>
      </c>
      <c r="E75" s="4">
        <f t="shared" si="18"/>
        <v>148</v>
      </c>
      <c r="F75" s="7">
        <f t="shared" si="16"/>
        <v>0.12097749818533753</v>
      </c>
      <c r="G75" s="7">
        <f t="shared" si="8"/>
        <v>9.507815164748793</v>
      </c>
      <c r="H75" s="4">
        <f t="shared" si="9"/>
        <v>157.18320030362705</v>
      </c>
      <c r="I75" s="9">
        <f t="shared" si="17"/>
        <v>9.183200303627046</v>
      </c>
    </row>
    <row r="76" spans="1:9" ht="15">
      <c r="A76" s="2">
        <v>43405</v>
      </c>
      <c r="B76" s="3">
        <v>16.553</v>
      </c>
      <c r="C76" s="8">
        <v>100</v>
      </c>
      <c r="D76" s="4">
        <f t="shared" si="19"/>
        <v>2</v>
      </c>
      <c r="E76" s="4">
        <f t="shared" si="18"/>
        <v>150</v>
      </c>
      <c r="F76" s="7">
        <f t="shared" si="16"/>
        <v>0.12082401981513924</v>
      </c>
      <c r="G76" s="7">
        <f t="shared" si="8"/>
        <v>9.628639184563932</v>
      </c>
      <c r="H76" s="4">
        <f t="shared" si="9"/>
        <v>159.38286442208678</v>
      </c>
      <c r="I76" s="9">
        <f t="shared" si="17"/>
        <v>9.382864422086783</v>
      </c>
    </row>
    <row r="77" spans="1:9" ht="15">
      <c r="A77" s="2">
        <v>43435</v>
      </c>
      <c r="B77" s="3">
        <v>16.36</v>
      </c>
      <c r="C77" s="8">
        <v>100</v>
      </c>
      <c r="D77" s="4">
        <f t="shared" si="19"/>
        <v>2</v>
      </c>
      <c r="E77" s="4">
        <f t="shared" si="18"/>
        <v>152</v>
      </c>
      <c r="F77" s="7">
        <f t="shared" si="16"/>
        <v>0.12224938875305624</v>
      </c>
      <c r="G77" s="7">
        <f t="shared" si="8"/>
        <v>9.750888573316988</v>
      </c>
      <c r="H77" s="4">
        <f t="shared" si="9"/>
        <v>159.52453705946593</v>
      </c>
      <c r="I77" s="9">
        <f t="shared" si="17"/>
        <v>7.524537059465928</v>
      </c>
    </row>
    <row r="78" spans="1:9" ht="15">
      <c r="A78" s="2">
        <v>43466</v>
      </c>
      <c r="B78" s="3">
        <v>16.633</v>
      </c>
      <c r="C78" s="8">
        <v>100</v>
      </c>
      <c r="D78" s="4">
        <f t="shared" si="19"/>
        <v>2</v>
      </c>
      <c r="E78" s="4">
        <f t="shared" si="18"/>
        <v>154</v>
      </c>
      <c r="F78" s="7">
        <f t="shared" si="16"/>
        <v>0.12024289063909097</v>
      </c>
      <c r="G78" s="7">
        <f t="shared" si="8"/>
        <v>9.871131463956079</v>
      </c>
      <c r="H78" s="4">
        <f t="shared" si="9"/>
        <v>164.18652963998144</v>
      </c>
      <c r="I78" s="9">
        <f t="shared" si="17"/>
        <v>10.186529639981444</v>
      </c>
    </row>
    <row r="79" spans="1:9" ht="15">
      <c r="A79" s="2">
        <v>43497</v>
      </c>
      <c r="B79" s="3">
        <v>16.738</v>
      </c>
      <c r="C79" s="8">
        <v>100</v>
      </c>
      <c r="D79" s="4">
        <f t="shared" si="19"/>
        <v>2</v>
      </c>
      <c r="E79" s="4">
        <f t="shared" si="18"/>
        <v>156</v>
      </c>
      <c r="F79" s="7">
        <f t="shared" si="16"/>
        <v>0.1194885888397658</v>
      </c>
      <c r="G79" s="7">
        <f t="shared" si="8"/>
        <v>9.990620052795844</v>
      </c>
      <c r="H79" s="4">
        <f t="shared" si="9"/>
        <v>167.22299844369684</v>
      </c>
      <c r="I79" s="9">
        <f t="shared" si="17"/>
        <v>11.222998443696838</v>
      </c>
    </row>
    <row r="80" spans="1:9" ht="15">
      <c r="A80" s="2">
        <v>43525</v>
      </c>
      <c r="B80" s="3">
        <v>16.905</v>
      </c>
      <c r="C80" s="8">
        <v>100</v>
      </c>
      <c r="D80" s="4">
        <f t="shared" si="19"/>
        <v>2</v>
      </c>
      <c r="E80" s="4">
        <f t="shared" si="18"/>
        <v>158</v>
      </c>
      <c r="F80" s="7">
        <f t="shared" si="16"/>
        <v>0.11830819284235433</v>
      </c>
      <c r="G80" s="7">
        <f t="shared" si="8"/>
        <v>10.108928245638198</v>
      </c>
      <c r="H80" s="4">
        <f t="shared" si="9"/>
        <v>170.89143199251376</v>
      </c>
      <c r="I80" s="9">
        <f t="shared" si="17"/>
        <v>12.891431992513759</v>
      </c>
    </row>
    <row r="81" spans="1:9" ht="15">
      <c r="A81" s="2">
        <v>43556</v>
      </c>
      <c r="B81" s="3">
        <v>17.029</v>
      </c>
      <c r="C81" s="8">
        <v>100</v>
      </c>
      <c r="D81" s="4">
        <f t="shared" si="19"/>
        <v>2</v>
      </c>
      <c r="E81" s="4">
        <f t="shared" si="18"/>
        <v>160</v>
      </c>
      <c r="F81" s="7">
        <f t="shared" si="16"/>
        <v>0.11744670855599272</v>
      </c>
      <c r="G81" s="7">
        <f t="shared" si="8"/>
        <v>10.226374954194192</v>
      </c>
      <c r="H81" s="4">
        <f t="shared" si="9"/>
        <v>174.1449390949729</v>
      </c>
      <c r="I81" s="9">
        <f t="shared" si="17"/>
        <v>14.144939094972898</v>
      </c>
    </row>
    <row r="82" spans="1:9" ht="15">
      <c r="A82" s="2">
        <v>43586</v>
      </c>
      <c r="B82" s="3">
        <v>16.888</v>
      </c>
      <c r="C82" s="8">
        <v>100</v>
      </c>
      <c r="D82" s="4">
        <f t="shared" si="19"/>
        <v>2</v>
      </c>
      <c r="E82" s="4">
        <f t="shared" si="18"/>
        <v>162</v>
      </c>
      <c r="F82" s="7">
        <f t="shared" si="16"/>
        <v>0.11842728564661296</v>
      </c>
      <c r="G82" s="7">
        <f t="shared" si="8"/>
        <v>10.344802239840805</v>
      </c>
      <c r="H82" s="4">
        <f t="shared" si="9"/>
        <v>174.70302022643153</v>
      </c>
      <c r="I82" s="9">
        <f t="shared" si="17"/>
        <v>12.703020226431534</v>
      </c>
    </row>
    <row r="83" spans="1:9" ht="15">
      <c r="A83" s="2">
        <v>43617</v>
      </c>
      <c r="B83" s="3">
        <v>17.138</v>
      </c>
      <c r="C83" s="8">
        <v>100</v>
      </c>
      <c r="D83" s="4">
        <f t="shared" si="19"/>
        <v>2</v>
      </c>
      <c r="E83" s="4">
        <f t="shared" si="18"/>
        <v>164</v>
      </c>
      <c r="F83" s="7">
        <f t="shared" si="16"/>
        <v>0.11669973159061733</v>
      </c>
      <c r="G83" s="7">
        <f t="shared" si="8"/>
        <v>10.461501971431423</v>
      </c>
      <c r="H83" s="4">
        <f t="shared" si="9"/>
        <v>179.28922078639172</v>
      </c>
      <c r="I83" s="9">
        <f t="shared" si="17"/>
        <v>15.289220786391724</v>
      </c>
    </row>
    <row r="84" spans="1:9" ht="15">
      <c r="A84" s="2">
        <v>43647</v>
      </c>
      <c r="B84" s="3">
        <v>17.261</v>
      </c>
      <c r="C84" s="8">
        <v>100</v>
      </c>
      <c r="D84" s="4">
        <f t="shared" si="19"/>
        <v>2</v>
      </c>
      <c r="E84" s="4">
        <f t="shared" si="18"/>
        <v>166</v>
      </c>
      <c r="F84" s="7">
        <f t="shared" si="16"/>
        <v>0.11586814205434216</v>
      </c>
      <c r="G84" s="7">
        <f t="shared" si="8"/>
        <v>10.577370113485765</v>
      </c>
      <c r="H84" s="4">
        <f t="shared" si="9"/>
        <v>182.5759855288778</v>
      </c>
      <c r="I84" s="9">
        <f t="shared" si="17"/>
        <v>16.575985528877794</v>
      </c>
    </row>
    <row r="85" spans="1:9" ht="15">
      <c r="A85" s="2">
        <v>43678</v>
      </c>
      <c r="B85" s="3">
        <v>17.335</v>
      </c>
      <c r="C85" s="8">
        <v>100</v>
      </c>
      <c r="D85" s="4">
        <f t="shared" si="19"/>
        <v>2</v>
      </c>
      <c r="E85" s="4">
        <f t="shared" si="18"/>
        <v>168</v>
      </c>
      <c r="F85" s="7">
        <f t="shared" si="16"/>
        <v>0.11537352177675222</v>
      </c>
      <c r="G85" s="7">
        <f t="shared" si="8"/>
        <v>10.692743635262516</v>
      </c>
      <c r="H85" s="4">
        <f t="shared" si="9"/>
        <v>185.35871091727574</v>
      </c>
      <c r="I85" s="9">
        <f t="shared" si="17"/>
        <v>17.358710917275744</v>
      </c>
    </row>
    <row r="86" spans="1:9" ht="15">
      <c r="A86" s="2">
        <v>43709</v>
      </c>
      <c r="B86" s="3">
        <v>17.404</v>
      </c>
      <c r="C86" s="8">
        <v>100</v>
      </c>
      <c r="D86" s="4">
        <f t="shared" si="19"/>
        <v>2</v>
      </c>
      <c r="E86" s="4">
        <f t="shared" si="18"/>
        <v>170</v>
      </c>
      <c r="F86" s="7">
        <f t="shared" si="16"/>
        <v>0.11491611123879568</v>
      </c>
      <c r="G86" s="7">
        <f t="shared" si="8"/>
        <v>10.807659746501312</v>
      </c>
      <c r="H86" s="4">
        <f t="shared" si="9"/>
        <v>188.09651022810883</v>
      </c>
      <c r="I86" s="9">
        <f t="shared" si="17"/>
        <v>18.096510228108826</v>
      </c>
    </row>
    <row r="87" spans="1:9" ht="15">
      <c r="A87" s="2">
        <v>43739</v>
      </c>
      <c r="B87" s="3">
        <v>17.394</v>
      </c>
      <c r="C87" s="8">
        <v>100</v>
      </c>
      <c r="D87" s="4">
        <f t="shared" si="19"/>
        <v>2</v>
      </c>
      <c r="E87" s="4">
        <f t="shared" si="18"/>
        <v>172</v>
      </c>
      <c r="F87" s="7">
        <f t="shared" si="16"/>
        <v>0.11498217776244683</v>
      </c>
      <c r="G87" s="7">
        <f t="shared" si="8"/>
        <v>10.922641924263758</v>
      </c>
      <c r="H87" s="4">
        <f t="shared" si="9"/>
        <v>189.98843363064378</v>
      </c>
      <c r="I87" s="9">
        <f t="shared" si="17"/>
        <v>17.988433630643783</v>
      </c>
    </row>
    <row r="88" spans="1:9" ht="15">
      <c r="A88" s="2">
        <v>43770</v>
      </c>
      <c r="B88" s="3">
        <v>17.484</v>
      </c>
      <c r="C88" s="8">
        <v>100</v>
      </c>
      <c r="D88" s="4">
        <f t="shared" si="19"/>
        <v>2</v>
      </c>
      <c r="E88" s="4">
        <f t="shared" si="18"/>
        <v>174</v>
      </c>
      <c r="F88" s="7">
        <f t="shared" si="16"/>
        <v>0.11439029970258521</v>
      </c>
      <c r="G88" s="7">
        <f t="shared" si="8"/>
        <v>11.037032223966342</v>
      </c>
      <c r="H88" s="4">
        <f t="shared" si="9"/>
        <v>192.97147140382754</v>
      </c>
      <c r="I88" s="9">
        <f t="shared" si="17"/>
        <v>18.971471403827536</v>
      </c>
    </row>
    <row r="89" spans="1:9" ht="15">
      <c r="A89" s="2">
        <v>43800</v>
      </c>
      <c r="B89" s="3">
        <v>17.529</v>
      </c>
      <c r="C89" s="8">
        <v>100</v>
      </c>
      <c r="D89" s="4">
        <f t="shared" si="19"/>
        <v>2</v>
      </c>
      <c r="E89" s="4">
        <f t="shared" si="18"/>
        <v>176</v>
      </c>
      <c r="F89" s="7">
        <f t="shared" si="16"/>
        <v>0.11409663985395631</v>
      </c>
      <c r="G89" s="7">
        <f t="shared" si="8"/>
        <v>11.151128863820299</v>
      </c>
      <c r="H89" s="4">
        <f t="shared" si="9"/>
        <v>195.46813785390603</v>
      </c>
      <c r="I89" s="9">
        <f t="shared" si="17"/>
        <v>19.46813785390603</v>
      </c>
    </row>
    <row r="90" spans="1:9" ht="15">
      <c r="A90" s="2">
        <v>43831</v>
      </c>
      <c r="B90" s="3">
        <v>17.627</v>
      </c>
      <c r="C90" s="8">
        <v>100</v>
      </c>
      <c r="D90" s="4">
        <f t="shared" si="19"/>
        <v>2</v>
      </c>
      <c r="E90" s="4">
        <f t="shared" si="18"/>
        <v>178</v>
      </c>
      <c r="F90" s="7">
        <f t="shared" si="16"/>
        <v>0.11346230215011063</v>
      </c>
      <c r="G90" s="7">
        <f t="shared" si="8"/>
        <v>11.26459116597041</v>
      </c>
      <c r="H90" s="4">
        <f t="shared" si="9"/>
        <v>198.5609484825604</v>
      </c>
      <c r="I90" s="9">
        <f t="shared" si="17"/>
        <v>20.560948482560406</v>
      </c>
    </row>
    <row r="91" spans="1:9" ht="15">
      <c r="A91" s="2">
        <v>43862</v>
      </c>
      <c r="B91" s="3">
        <v>17.376</v>
      </c>
      <c r="C91" s="8">
        <v>100</v>
      </c>
      <c r="D91" s="4">
        <f t="shared" si="19"/>
        <v>2</v>
      </c>
      <c r="E91" s="4">
        <f t="shared" si="18"/>
        <v>180</v>
      </c>
      <c r="F91" s="7">
        <f t="shared" si="16"/>
        <v>0.1151012891344383</v>
      </c>
      <c r="G91" s="7">
        <f t="shared" si="8"/>
        <v>11.379692455104848</v>
      </c>
      <c r="H91" s="4">
        <f t="shared" si="9"/>
        <v>197.73353609990187</v>
      </c>
      <c r="I91" s="9">
        <f t="shared" si="17"/>
        <v>17.73353609990187</v>
      </c>
    </row>
    <row r="92" spans="1:9" ht="15">
      <c r="A92" s="2">
        <v>43891</v>
      </c>
      <c r="B92" s="3">
        <v>16.612</v>
      </c>
      <c r="C92" s="8">
        <v>100</v>
      </c>
      <c r="D92" s="4">
        <f t="shared" si="19"/>
        <v>2</v>
      </c>
      <c r="E92" s="4">
        <f t="shared" si="18"/>
        <v>182</v>
      </c>
      <c r="F92" s="7">
        <f t="shared" si="16"/>
        <v>0.12039489525644113</v>
      </c>
      <c r="G92" s="7">
        <f t="shared" si="8"/>
        <v>11.500087350361289</v>
      </c>
      <c r="H92" s="4">
        <f t="shared" si="9"/>
        <v>191.03945106420173</v>
      </c>
      <c r="I92" s="9">
        <f t="shared" si="17"/>
        <v>9.039451064201728</v>
      </c>
    </row>
    <row r="93" spans="1:9" ht="15">
      <c r="A93" s="2">
        <v>43922</v>
      </c>
      <c r="B93" s="3">
        <v>16.958</v>
      </c>
      <c r="C93" s="8">
        <v>100</v>
      </c>
      <c r="D93" s="4">
        <f t="shared" si="19"/>
        <v>2</v>
      </c>
      <c r="E93" s="4">
        <f t="shared" si="18"/>
        <v>184</v>
      </c>
      <c r="F93" s="7">
        <f t="shared" si="16"/>
        <v>0.11793843613633684</v>
      </c>
      <c r="G93" s="7">
        <f t="shared" si="8"/>
        <v>11.618025786497626</v>
      </c>
      <c r="H93" s="4">
        <f t="shared" si="9"/>
        <v>197.0184812874267</v>
      </c>
      <c r="I93" s="9">
        <f t="shared" si="17"/>
        <v>13.01848128742671</v>
      </c>
    </row>
    <row r="94" spans="1:9" ht="15">
      <c r="A94" s="2">
        <v>43952</v>
      </c>
      <c r="B94" s="3">
        <v>17.127</v>
      </c>
      <c r="C94" s="8">
        <v>100</v>
      </c>
      <c r="D94" s="4">
        <f t="shared" si="19"/>
        <v>2</v>
      </c>
      <c r="E94" s="4">
        <f t="shared" si="18"/>
        <v>186</v>
      </c>
      <c r="F94" s="7">
        <f t="shared" si="16"/>
        <v>0.1167746832486717</v>
      </c>
      <c r="G94" s="7">
        <f t="shared" si="8"/>
        <v>11.734800469746297</v>
      </c>
      <c r="H94" s="4">
        <f t="shared" si="9"/>
        <v>200.98192764534483</v>
      </c>
      <c r="I94" s="9">
        <f t="shared" si="17"/>
        <v>14.981927645344825</v>
      </c>
    </row>
    <row r="95" spans="1:9" ht="15">
      <c r="A95" s="2">
        <v>43983</v>
      </c>
      <c r="B95" s="3">
        <v>17.307</v>
      </c>
      <c r="C95" s="8">
        <v>100</v>
      </c>
      <c r="D95" s="4">
        <f aca="true" t="shared" si="20" ref="D95:D104">C95*2/100</f>
        <v>2</v>
      </c>
      <c r="E95" s="4">
        <f aca="true" t="shared" si="21" ref="E95:E101">D95+E94</f>
        <v>188</v>
      </c>
      <c r="F95" s="7">
        <f aca="true" t="shared" si="22" ref="F95:F101">D95/B95</f>
        <v>0.11556017796267407</v>
      </c>
      <c r="G95" s="7">
        <f aca="true" t="shared" si="23" ref="G95:G101">F95+G94</f>
        <v>11.850360647708971</v>
      </c>
      <c r="H95" s="4">
        <f aca="true" t="shared" si="24" ref="H95:H101">G95*B95</f>
        <v>205.09419172989914</v>
      </c>
      <c r="I95" s="9">
        <f aca="true" t="shared" si="25" ref="I95:I101">H95-E95</f>
        <v>17.094191729899137</v>
      </c>
    </row>
    <row r="96" spans="1:9" ht="15">
      <c r="A96" s="2">
        <v>44013</v>
      </c>
      <c r="B96" s="3">
        <v>17.434</v>
      </c>
      <c r="C96" s="8">
        <v>100</v>
      </c>
      <c r="D96" s="4">
        <f t="shared" si="20"/>
        <v>2</v>
      </c>
      <c r="E96" s="4">
        <f t="shared" si="21"/>
        <v>190</v>
      </c>
      <c r="F96" s="7">
        <f t="shared" si="22"/>
        <v>0.1147183664104623</v>
      </c>
      <c r="G96" s="7">
        <f t="shared" si="23"/>
        <v>11.965079014119434</v>
      </c>
      <c r="H96" s="4">
        <f t="shared" si="24"/>
        <v>208.59918753215823</v>
      </c>
      <c r="I96" s="9">
        <f t="shared" si="25"/>
        <v>18.599187532158226</v>
      </c>
    </row>
    <row r="97" spans="1:9" ht="15">
      <c r="A97" s="2">
        <v>44044</v>
      </c>
      <c r="B97" s="3">
        <v>17.564</v>
      </c>
      <c r="C97" s="8">
        <v>100</v>
      </c>
      <c r="D97" s="4">
        <f t="shared" si="20"/>
        <v>2</v>
      </c>
      <c r="E97" s="4">
        <f t="shared" si="21"/>
        <v>192</v>
      </c>
      <c r="F97" s="7">
        <f t="shared" si="22"/>
        <v>0.11386927806877704</v>
      </c>
      <c r="G97" s="7">
        <f t="shared" si="23"/>
        <v>12.07894829218821</v>
      </c>
      <c r="H97" s="4">
        <f t="shared" si="24"/>
        <v>212.15464780399373</v>
      </c>
      <c r="I97" s="9">
        <f t="shared" si="25"/>
        <v>20.154647803993726</v>
      </c>
    </row>
    <row r="98" spans="1:9" ht="15">
      <c r="A98" s="2">
        <v>44075</v>
      </c>
      <c r="B98" s="3">
        <v>17.532</v>
      </c>
      <c r="C98" s="8">
        <v>100</v>
      </c>
      <c r="D98" s="4">
        <f t="shared" si="20"/>
        <v>2</v>
      </c>
      <c r="E98" s="4">
        <f t="shared" si="21"/>
        <v>194</v>
      </c>
      <c r="F98" s="7">
        <f t="shared" si="22"/>
        <v>0.11407711613050422</v>
      </c>
      <c r="G98" s="7">
        <f t="shared" si="23"/>
        <v>12.193025408318714</v>
      </c>
      <c r="H98" s="4">
        <f t="shared" si="24"/>
        <v>213.7681214586437</v>
      </c>
      <c r="I98" s="9">
        <f t="shared" si="25"/>
        <v>19.76812145864369</v>
      </c>
    </row>
    <row r="99" spans="1:9" ht="15">
      <c r="A99" s="2">
        <v>44105</v>
      </c>
      <c r="B99" s="3">
        <v>17.447</v>
      </c>
      <c r="C99" s="8">
        <v>100</v>
      </c>
      <c r="D99" s="4">
        <f t="shared" si="20"/>
        <v>2</v>
      </c>
      <c r="E99" s="4">
        <f t="shared" si="21"/>
        <v>196</v>
      </c>
      <c r="F99" s="7">
        <f t="shared" si="22"/>
        <v>0.11463288817561759</v>
      </c>
      <c r="G99" s="7">
        <f t="shared" si="23"/>
        <v>12.307658296494331</v>
      </c>
      <c r="H99" s="4">
        <f t="shared" si="24"/>
        <v>214.7317142989366</v>
      </c>
      <c r="I99" s="9">
        <f t="shared" si="25"/>
        <v>18.731714298936595</v>
      </c>
    </row>
    <row r="100" spans="1:9" ht="15">
      <c r="A100" s="2">
        <v>44136</v>
      </c>
      <c r="B100" s="3">
        <v>17.935</v>
      </c>
      <c r="C100" s="8">
        <v>100</v>
      </c>
      <c r="D100" s="4">
        <f t="shared" si="20"/>
        <v>2</v>
      </c>
      <c r="E100" s="4">
        <f t="shared" si="21"/>
        <v>198</v>
      </c>
      <c r="F100" s="7">
        <f t="shared" si="22"/>
        <v>0.11151379983272931</v>
      </c>
      <c r="G100" s="7">
        <f t="shared" si="23"/>
        <v>12.41917209632706</v>
      </c>
      <c r="H100" s="4">
        <f t="shared" si="24"/>
        <v>222.7378515476258</v>
      </c>
      <c r="I100" s="9">
        <f t="shared" si="25"/>
        <v>24.73785154762581</v>
      </c>
    </row>
    <row r="101" spans="1:9" ht="15">
      <c r="A101" s="2">
        <v>44166</v>
      </c>
      <c r="B101" s="3">
        <v>18.055</v>
      </c>
      <c r="C101" s="8">
        <v>100</v>
      </c>
      <c r="D101" s="4">
        <f t="shared" si="20"/>
        <v>2</v>
      </c>
      <c r="E101" s="4">
        <f t="shared" si="21"/>
        <v>200</v>
      </c>
      <c r="F101" s="7">
        <f t="shared" si="22"/>
        <v>0.11077263915812795</v>
      </c>
      <c r="G101" s="7">
        <f t="shared" si="23"/>
        <v>12.529944735485188</v>
      </c>
      <c r="H101" s="4">
        <f t="shared" si="24"/>
        <v>226.22815219918508</v>
      </c>
      <c r="I101" s="9">
        <f t="shared" si="25"/>
        <v>26.228152199185075</v>
      </c>
    </row>
    <row r="102" spans="1:9" ht="15">
      <c r="A102" s="2">
        <v>44197</v>
      </c>
      <c r="B102" s="3">
        <v>18.014</v>
      </c>
      <c r="C102" s="8">
        <v>100</v>
      </c>
      <c r="D102" s="4">
        <f t="shared" si="20"/>
        <v>2</v>
      </c>
      <c r="E102" s="4">
        <f aca="true" t="shared" si="26" ref="E102:E107">D102+E101</f>
        <v>202</v>
      </c>
      <c r="F102" s="7">
        <f aca="true" t="shared" si="27" ref="F102:F107">D102/B102</f>
        <v>0.11102475852115022</v>
      </c>
      <c r="G102" s="7">
        <f aca="true" t="shared" si="28" ref="G102:G107">F102+G101</f>
        <v>12.640969494006338</v>
      </c>
      <c r="H102" s="4">
        <f aca="true" t="shared" si="29" ref="H102:H107">G102*B102</f>
        <v>227.71442446503016</v>
      </c>
      <c r="I102" s="9">
        <f aca="true" t="shared" si="30" ref="I102:I107">H102-E102</f>
        <v>25.714424465030163</v>
      </c>
    </row>
    <row r="103" spans="1:9" ht="15">
      <c r="A103" s="2">
        <v>44228</v>
      </c>
      <c r="B103" s="3">
        <v>18.005</v>
      </c>
      <c r="C103" s="8">
        <v>100</v>
      </c>
      <c r="D103" s="4">
        <f t="shared" si="20"/>
        <v>2</v>
      </c>
      <c r="E103" s="4">
        <f t="shared" si="26"/>
        <v>204</v>
      </c>
      <c r="F103" s="7">
        <f t="shared" si="27"/>
        <v>0.11108025548458762</v>
      </c>
      <c r="G103" s="7">
        <f t="shared" si="28"/>
        <v>12.752049749490926</v>
      </c>
      <c r="H103" s="4">
        <f t="shared" si="29"/>
        <v>229.6006557395841</v>
      </c>
      <c r="I103" s="9">
        <f t="shared" si="30"/>
        <v>25.600655739584113</v>
      </c>
    </row>
    <row r="104" spans="1:9" ht="15">
      <c r="A104" s="2">
        <v>44256</v>
      </c>
      <c r="B104" s="3">
        <v>18.235</v>
      </c>
      <c r="C104" s="8">
        <v>100</v>
      </c>
      <c r="D104" s="4">
        <f t="shared" si="20"/>
        <v>2</v>
      </c>
      <c r="E104" s="4">
        <f t="shared" si="26"/>
        <v>206</v>
      </c>
      <c r="F104" s="7">
        <f t="shared" si="27"/>
        <v>0.10967918837400603</v>
      </c>
      <c r="G104" s="7">
        <f t="shared" si="28"/>
        <v>12.861728937864932</v>
      </c>
      <c r="H104" s="4">
        <f t="shared" si="29"/>
        <v>234.53362718196703</v>
      </c>
      <c r="I104" s="9">
        <f t="shared" si="30"/>
        <v>28.533627181967034</v>
      </c>
    </row>
    <row r="105" spans="1:9" ht="15">
      <c r="A105" s="2">
        <v>44287</v>
      </c>
      <c r="B105" s="3">
        <v>18.338</v>
      </c>
      <c r="C105" s="8">
        <v>100</v>
      </c>
      <c r="D105" s="4">
        <f aca="true" t="shared" si="31" ref="D105:D113">C105*2/100</f>
        <v>2</v>
      </c>
      <c r="E105" s="4">
        <f t="shared" si="26"/>
        <v>208</v>
      </c>
      <c r="F105" s="7">
        <f t="shared" si="27"/>
        <v>0.10906314756243865</v>
      </c>
      <c r="G105" s="7">
        <f t="shared" si="28"/>
        <v>12.970792085427371</v>
      </c>
      <c r="H105" s="4">
        <f t="shared" si="29"/>
        <v>237.85838526256714</v>
      </c>
      <c r="I105" s="9">
        <f t="shared" si="30"/>
        <v>29.85838526256714</v>
      </c>
    </row>
    <row r="106" spans="1:9" ht="15">
      <c r="A106" s="2">
        <v>44317</v>
      </c>
      <c r="B106" s="3">
        <v>18.393</v>
      </c>
      <c r="C106" s="8">
        <v>100</v>
      </c>
      <c r="D106" s="4">
        <f t="shared" si="31"/>
        <v>2</v>
      </c>
      <c r="E106" s="4">
        <f t="shared" si="26"/>
        <v>210</v>
      </c>
      <c r="F106" s="7">
        <f t="shared" si="27"/>
        <v>0.108737019518295</v>
      </c>
      <c r="G106" s="7">
        <f t="shared" si="28"/>
        <v>13.079529104945665</v>
      </c>
      <c r="H106" s="4">
        <f t="shared" si="29"/>
        <v>240.57177882726563</v>
      </c>
      <c r="I106" s="9">
        <f t="shared" si="30"/>
        <v>30.571778827265632</v>
      </c>
    </row>
    <row r="107" spans="1:9" ht="15">
      <c r="A107" s="2">
        <v>44348</v>
      </c>
      <c r="B107" s="3">
        <v>18.563</v>
      </c>
      <c r="C107" s="8">
        <v>100</v>
      </c>
      <c r="D107" s="4">
        <f t="shared" si="31"/>
        <v>2</v>
      </c>
      <c r="E107" s="4">
        <f t="shared" si="26"/>
        <v>212</v>
      </c>
      <c r="F107" s="7">
        <f t="shared" si="27"/>
        <v>0.10774120562409094</v>
      </c>
      <c r="G107" s="7">
        <f t="shared" si="28"/>
        <v>13.187270310569756</v>
      </c>
      <c r="H107" s="4">
        <f t="shared" si="29"/>
        <v>244.79529877510637</v>
      </c>
      <c r="I107" s="9">
        <f t="shared" si="30"/>
        <v>32.795298775106374</v>
      </c>
    </row>
    <row r="108" spans="1:9" ht="15">
      <c r="A108" s="2">
        <v>44378</v>
      </c>
      <c r="B108" s="3">
        <v>18.711</v>
      </c>
      <c r="C108" s="8">
        <v>100</v>
      </c>
      <c r="D108" s="4">
        <f t="shared" si="31"/>
        <v>2</v>
      </c>
      <c r="E108" s="4">
        <f aca="true" t="shared" si="32" ref="E108:E113">D108+E107</f>
        <v>214</v>
      </c>
      <c r="F108" s="7">
        <f aca="true" t="shared" si="33" ref="F108:F113">D108/B108</f>
        <v>0.10688899577788467</v>
      </c>
      <c r="G108" s="7">
        <f aca="true" t="shared" si="34" ref="G108:G113">F108+G107</f>
        <v>13.294159306347641</v>
      </c>
      <c r="H108" s="4">
        <f aca="true" t="shared" si="35" ref="H108:H113">G108*B108</f>
        <v>248.7470147810707</v>
      </c>
      <c r="I108" s="9">
        <f aca="true" t="shared" si="36" ref="I108:I113">H108-E108</f>
        <v>34.7470147810707</v>
      </c>
    </row>
    <row r="109" spans="1:9" ht="15">
      <c r="A109" s="2">
        <v>44409</v>
      </c>
      <c r="B109" s="3">
        <v>18.818</v>
      </c>
      <c r="C109" s="8">
        <v>100</v>
      </c>
      <c r="D109" s="4">
        <f t="shared" si="31"/>
        <v>2</v>
      </c>
      <c r="E109" s="4">
        <f t="shared" si="32"/>
        <v>216</v>
      </c>
      <c r="F109" s="7">
        <f t="shared" si="33"/>
        <v>0.10628122010840683</v>
      </c>
      <c r="G109" s="7">
        <f t="shared" si="34"/>
        <v>13.400440526456048</v>
      </c>
      <c r="H109" s="4">
        <f t="shared" si="35"/>
        <v>252.16948982684994</v>
      </c>
      <c r="I109" s="9">
        <f t="shared" si="36"/>
        <v>36.16948982684994</v>
      </c>
    </row>
    <row r="110" spans="1:9" ht="15">
      <c r="A110" s="2">
        <v>44440</v>
      </c>
      <c r="B110" s="3">
        <v>18.623</v>
      </c>
      <c r="C110" s="8">
        <v>100</v>
      </c>
      <c r="D110" s="4">
        <f t="shared" si="31"/>
        <v>2</v>
      </c>
      <c r="E110" s="4">
        <f t="shared" si="32"/>
        <v>218</v>
      </c>
      <c r="F110" s="7">
        <f t="shared" si="33"/>
        <v>0.1073940825860495</v>
      </c>
      <c r="G110" s="7">
        <f t="shared" si="34"/>
        <v>13.507834609042098</v>
      </c>
      <c r="H110" s="4">
        <f t="shared" si="35"/>
        <v>251.556403924191</v>
      </c>
      <c r="I110" s="9">
        <f t="shared" si="36"/>
        <v>33.55640392419099</v>
      </c>
    </row>
    <row r="111" spans="1:9" ht="15">
      <c r="A111" s="2">
        <v>44470</v>
      </c>
      <c r="B111" s="3">
        <v>18.788</v>
      </c>
      <c r="C111" s="8">
        <v>100</v>
      </c>
      <c r="D111" s="4">
        <f t="shared" si="31"/>
        <v>2</v>
      </c>
      <c r="E111" s="4">
        <f t="shared" si="32"/>
        <v>220</v>
      </c>
      <c r="F111" s="7">
        <f t="shared" si="33"/>
        <v>0.10645092612305727</v>
      </c>
      <c r="G111" s="7">
        <f t="shared" si="34"/>
        <v>13.614285535165155</v>
      </c>
      <c r="H111" s="4">
        <f t="shared" si="35"/>
        <v>255.78519663468293</v>
      </c>
      <c r="I111" s="9">
        <f t="shared" si="36"/>
        <v>35.78519663468293</v>
      </c>
    </row>
    <row r="112" spans="1:9" ht="15">
      <c r="A112" s="2">
        <v>44501</v>
      </c>
      <c r="B112" s="3">
        <v>18.807</v>
      </c>
      <c r="C112" s="8">
        <v>100</v>
      </c>
      <c r="D112" s="4">
        <f t="shared" si="31"/>
        <v>2</v>
      </c>
      <c r="E112" s="4">
        <f t="shared" si="32"/>
        <v>222</v>
      </c>
      <c r="F112" s="7">
        <f t="shared" si="33"/>
        <v>0.10634338278300634</v>
      </c>
      <c r="G112" s="7">
        <f t="shared" si="34"/>
        <v>13.720628917948162</v>
      </c>
      <c r="H112" s="4">
        <f t="shared" si="35"/>
        <v>258.04386805985104</v>
      </c>
      <c r="I112" s="9">
        <f t="shared" si="36"/>
        <v>36.043868059851036</v>
      </c>
    </row>
    <row r="113" spans="1:9" ht="15">
      <c r="A113" s="2">
        <v>44531</v>
      </c>
      <c r="B113" s="3">
        <v>18.953</v>
      </c>
      <c r="C113" s="8">
        <v>100</v>
      </c>
      <c r="D113" s="4">
        <f t="shared" si="31"/>
        <v>2</v>
      </c>
      <c r="E113" s="4">
        <f t="shared" si="32"/>
        <v>224</v>
      </c>
      <c r="F113" s="7">
        <f t="shared" si="33"/>
        <v>0.10552419142088323</v>
      </c>
      <c r="G113" s="7">
        <f t="shared" si="34"/>
        <v>13.826153109369045</v>
      </c>
      <c r="H113" s="4">
        <f t="shared" si="35"/>
        <v>262.0470798818715</v>
      </c>
      <c r="I113" s="9">
        <f t="shared" si="36"/>
        <v>38.047079881871525</v>
      </c>
    </row>
    <row r="114" spans="1:9" ht="15">
      <c r="A114" s="2">
        <v>44562</v>
      </c>
      <c r="B114" s="3">
        <v>18.629</v>
      </c>
      <c r="C114" s="8">
        <v>100</v>
      </c>
      <c r="D114" s="4">
        <f aca="true" t="shared" si="37" ref="D114:D122">C114*2/100</f>
        <v>2</v>
      </c>
      <c r="E114" s="4">
        <f aca="true" t="shared" si="38" ref="E114:E119">D114+E113</f>
        <v>226</v>
      </c>
      <c r="F114" s="7">
        <f aca="true" t="shared" si="39" ref="F114:F119">D114/B114</f>
        <v>0.10735949326319179</v>
      </c>
      <c r="G114" s="7">
        <f aca="true" t="shared" si="40" ref="G114:G119">F114+G113</f>
        <v>13.933512602632236</v>
      </c>
      <c r="H114" s="4">
        <f aca="true" t="shared" si="41" ref="H114:H119">G114*B114</f>
        <v>259.56740627443594</v>
      </c>
      <c r="I114" s="9">
        <f aca="true" t="shared" si="42" ref="I114:I119">H114-E114</f>
        <v>33.56740627443594</v>
      </c>
    </row>
    <row r="115" spans="1:9" ht="15">
      <c r="A115" s="2">
        <v>44593</v>
      </c>
      <c r="B115" s="3">
        <v>18.336</v>
      </c>
      <c r="C115" s="8">
        <v>100</v>
      </c>
      <c r="D115" s="4">
        <f t="shared" si="37"/>
        <v>2</v>
      </c>
      <c r="E115" s="4">
        <f t="shared" si="38"/>
        <v>228</v>
      </c>
      <c r="F115" s="7">
        <f t="shared" si="39"/>
        <v>0.10907504363001747</v>
      </c>
      <c r="G115" s="7">
        <f t="shared" si="40"/>
        <v>14.042587646262254</v>
      </c>
      <c r="H115" s="4">
        <f t="shared" si="41"/>
        <v>257.48488708186466</v>
      </c>
      <c r="I115" s="9">
        <f t="shared" si="42"/>
        <v>29.484887081864656</v>
      </c>
    </row>
    <row r="116" spans="1:9" ht="15">
      <c r="A116" s="2">
        <v>44621</v>
      </c>
      <c r="B116" s="3">
        <v>18.29</v>
      </c>
      <c r="C116" s="8">
        <v>100</v>
      </c>
      <c r="D116" s="4">
        <f t="shared" si="37"/>
        <v>2</v>
      </c>
      <c r="E116" s="4">
        <f t="shared" si="38"/>
        <v>230</v>
      </c>
      <c r="F116" s="7">
        <f t="shared" si="39"/>
        <v>0.10934937124111536</v>
      </c>
      <c r="G116" s="7">
        <f t="shared" si="40"/>
        <v>14.15193701750337</v>
      </c>
      <c r="H116" s="4">
        <f t="shared" si="41"/>
        <v>258.83892805013664</v>
      </c>
      <c r="I116" s="9">
        <f t="shared" si="42"/>
        <v>28.838928050136644</v>
      </c>
    </row>
    <row r="117" spans="1:9" ht="15">
      <c r="A117" s="2">
        <v>44652</v>
      </c>
      <c r="B117" s="3">
        <v>17.898</v>
      </c>
      <c r="C117" s="8">
        <v>100</v>
      </c>
      <c r="D117" s="4">
        <f t="shared" si="37"/>
        <v>2</v>
      </c>
      <c r="E117" s="4">
        <f t="shared" si="38"/>
        <v>232</v>
      </c>
      <c r="F117" s="7">
        <f t="shared" si="39"/>
        <v>0.11174432897530451</v>
      </c>
      <c r="G117" s="7">
        <f t="shared" si="40"/>
        <v>14.263681346478673</v>
      </c>
      <c r="H117" s="4">
        <f t="shared" si="41"/>
        <v>255.2913687392753</v>
      </c>
      <c r="I117" s="9">
        <f t="shared" si="42"/>
        <v>23.2913687392753</v>
      </c>
    </row>
    <row r="118" spans="1:9" ht="15">
      <c r="A118" s="2">
        <v>44682</v>
      </c>
      <c r="B118" s="3">
        <v>17.793</v>
      </c>
      <c r="C118" s="8">
        <v>100</v>
      </c>
      <c r="D118" s="4">
        <f t="shared" si="37"/>
        <v>2</v>
      </c>
      <c r="E118" s="4">
        <f t="shared" si="38"/>
        <v>234</v>
      </c>
      <c r="F118" s="7">
        <f t="shared" si="39"/>
        <v>0.11240375428539313</v>
      </c>
      <c r="G118" s="7">
        <f t="shared" si="40"/>
        <v>14.376085100764067</v>
      </c>
      <c r="H118" s="4">
        <f t="shared" si="41"/>
        <v>255.79368219789504</v>
      </c>
      <c r="I118" s="9">
        <f t="shared" si="42"/>
        <v>21.793682197895038</v>
      </c>
    </row>
    <row r="119" spans="1:9" ht="15">
      <c r="A119" s="2">
        <v>44713</v>
      </c>
      <c r="B119" s="3">
        <v>17.343</v>
      </c>
      <c r="C119" s="8">
        <v>100</v>
      </c>
      <c r="D119" s="4">
        <f t="shared" si="37"/>
        <v>2</v>
      </c>
      <c r="E119" s="4">
        <f t="shared" si="38"/>
        <v>236</v>
      </c>
      <c r="F119" s="7">
        <f t="shared" si="39"/>
        <v>0.1153203021391916</v>
      </c>
      <c r="G119" s="7">
        <f t="shared" si="40"/>
        <v>14.49140540290326</v>
      </c>
      <c r="H119" s="4">
        <f t="shared" si="41"/>
        <v>251.32444390255122</v>
      </c>
      <c r="I119" s="9">
        <f t="shared" si="42"/>
        <v>15.324443902551224</v>
      </c>
    </row>
    <row r="120" spans="1:9" ht="15">
      <c r="A120" s="2">
        <v>44743</v>
      </c>
      <c r="B120" s="3">
        <v>17.871</v>
      </c>
      <c r="C120" s="8">
        <v>100</v>
      </c>
      <c r="D120" s="4">
        <f t="shared" si="37"/>
        <v>2</v>
      </c>
      <c r="E120" s="4">
        <f aca="true" t="shared" si="43" ref="E120:E125">D120+E119</f>
        <v>238</v>
      </c>
      <c r="F120" s="7">
        <f aca="true" t="shared" si="44" ref="F120:F125">D120/B120</f>
        <v>0.11191315539141627</v>
      </c>
      <c r="G120" s="7">
        <f aca="true" t="shared" si="45" ref="G120:G125">F120+G119</f>
        <v>14.603318558294676</v>
      </c>
      <c r="H120" s="4">
        <f aca="true" t="shared" si="46" ref="H120:H125">G120*B120</f>
        <v>260.97590595528413</v>
      </c>
      <c r="I120" s="9">
        <f aca="true" t="shared" si="47" ref="I120:I125">H120-E120</f>
        <v>22.975905955284134</v>
      </c>
    </row>
    <row r="121" spans="1:9" ht="15">
      <c r="A121" s="2">
        <v>44774</v>
      </c>
      <c r="B121" s="3">
        <v>17.481</v>
      </c>
      <c r="C121" s="8">
        <v>100</v>
      </c>
      <c r="D121" s="4">
        <f t="shared" si="37"/>
        <v>2</v>
      </c>
      <c r="E121" s="4">
        <f t="shared" si="43"/>
        <v>240</v>
      </c>
      <c r="F121" s="7">
        <f t="shared" si="44"/>
        <v>0.11440993078199187</v>
      </c>
      <c r="G121" s="7">
        <f t="shared" si="45"/>
        <v>14.717728489076668</v>
      </c>
      <c r="H121" s="4">
        <f t="shared" si="46"/>
        <v>257.2806117175493</v>
      </c>
      <c r="I121" s="9">
        <f t="shared" si="47"/>
        <v>17.280611717549277</v>
      </c>
    </row>
    <row r="122" spans="1:9" ht="15">
      <c r="A122" s="2">
        <v>44805</v>
      </c>
      <c r="B122" s="3">
        <v>16.914</v>
      </c>
      <c r="C122" s="8">
        <v>100</v>
      </c>
      <c r="D122" s="4">
        <f t="shared" si="37"/>
        <v>2</v>
      </c>
      <c r="E122" s="4">
        <f t="shared" si="43"/>
        <v>242</v>
      </c>
      <c r="F122" s="7">
        <f t="shared" si="44"/>
        <v>0.11824524062906466</v>
      </c>
      <c r="G122" s="7">
        <f t="shared" si="45"/>
        <v>14.835973729705733</v>
      </c>
      <c r="H122" s="4">
        <f t="shared" si="46"/>
        <v>250.9356596642428</v>
      </c>
      <c r="I122" s="9">
        <f t="shared" si="47"/>
        <v>8.935659664242792</v>
      </c>
    </row>
    <row r="123" spans="1:9" ht="15">
      <c r="A123" s="2">
        <v>44835</v>
      </c>
      <c r="B123" s="3">
        <v>17.103</v>
      </c>
      <c r="C123" s="8">
        <v>100</v>
      </c>
      <c r="D123" s="4">
        <f aca="true" t="shared" si="48" ref="D123:D128">C123*2/100</f>
        <v>2</v>
      </c>
      <c r="E123" s="4">
        <f t="shared" si="43"/>
        <v>244</v>
      </c>
      <c r="F123" s="7">
        <f t="shared" si="44"/>
        <v>0.11693854879260947</v>
      </c>
      <c r="G123" s="7">
        <f t="shared" si="45"/>
        <v>14.952912278498342</v>
      </c>
      <c r="H123" s="4">
        <f t="shared" si="46"/>
        <v>255.73965869915716</v>
      </c>
      <c r="I123" s="9">
        <f t="shared" si="47"/>
        <v>11.739658699157161</v>
      </c>
    </row>
    <row r="124" spans="1:9" ht="15">
      <c r="A124" s="2">
        <v>44866</v>
      </c>
      <c r="B124" s="3">
        <v>17.46</v>
      </c>
      <c r="C124" s="8">
        <v>100</v>
      </c>
      <c r="D124" s="4">
        <f t="shared" si="48"/>
        <v>2</v>
      </c>
      <c r="E124" s="4">
        <f t="shared" si="43"/>
        <v>246</v>
      </c>
      <c r="F124" s="7">
        <f t="shared" si="44"/>
        <v>0.1145475372279496</v>
      </c>
      <c r="G124" s="7">
        <f t="shared" si="45"/>
        <v>15.067459815726291</v>
      </c>
      <c r="H124" s="4">
        <f t="shared" si="46"/>
        <v>263.07784838258107</v>
      </c>
      <c r="I124" s="9">
        <f t="shared" si="47"/>
        <v>17.077848382581067</v>
      </c>
    </row>
    <row r="125" spans="1:9" ht="15">
      <c r="A125" s="2">
        <v>44896</v>
      </c>
      <c r="B125" s="3">
        <v>17.056</v>
      </c>
      <c r="C125" s="8">
        <v>100</v>
      </c>
      <c r="D125" s="4">
        <f t="shared" si="48"/>
        <v>2</v>
      </c>
      <c r="E125" s="4">
        <f t="shared" si="43"/>
        <v>248</v>
      </c>
      <c r="F125" s="7">
        <f t="shared" si="44"/>
        <v>0.1172607879924953</v>
      </c>
      <c r="G125" s="7">
        <f t="shared" si="45"/>
        <v>15.184720603718787</v>
      </c>
      <c r="H125" s="4">
        <f t="shared" si="46"/>
        <v>258.9905946170276</v>
      </c>
      <c r="I125" s="9">
        <f t="shared" si="47"/>
        <v>10.990594617027625</v>
      </c>
    </row>
    <row r="126" spans="1:9" ht="15">
      <c r="A126" s="2">
        <v>44927</v>
      </c>
      <c r="B126" s="3">
        <v>17.441</v>
      </c>
      <c r="C126" s="8">
        <v>100</v>
      </c>
      <c r="D126" s="4">
        <f t="shared" si="48"/>
        <v>2</v>
      </c>
      <c r="E126" s="4">
        <f aca="true" t="shared" si="49" ref="E126:E131">D126+E125</f>
        <v>250</v>
      </c>
      <c r="F126" s="7">
        <f aca="true" t="shared" si="50" ref="F126:F131">D126/B126</f>
        <v>0.11467232383464251</v>
      </c>
      <c r="G126" s="7">
        <f aca="true" t="shared" si="51" ref="G126:G131">F126+G125</f>
        <v>15.29939292755343</v>
      </c>
      <c r="H126" s="4">
        <f aca="true" t="shared" si="52" ref="H126:H131">G126*B126</f>
        <v>266.8367120494594</v>
      </c>
      <c r="I126" s="9">
        <f aca="true" t="shared" si="53" ref="I126:I131">H126-E126</f>
        <v>16.83671204945938</v>
      </c>
    </row>
    <row r="127" spans="1:9" ht="15">
      <c r="A127" s="2">
        <v>44958</v>
      </c>
      <c r="B127" s="3">
        <v>17.245</v>
      </c>
      <c r="C127" s="8">
        <v>100</v>
      </c>
      <c r="D127" s="4">
        <f t="shared" si="48"/>
        <v>2</v>
      </c>
      <c r="E127" s="4">
        <f t="shared" si="49"/>
        <v>252</v>
      </c>
      <c r="F127" s="7">
        <f t="shared" si="50"/>
        <v>0.11597564511452595</v>
      </c>
      <c r="G127" s="7">
        <f t="shared" si="51"/>
        <v>15.415368572667957</v>
      </c>
      <c r="H127" s="4">
        <f t="shared" si="52"/>
        <v>265.8380310356589</v>
      </c>
      <c r="I127" s="9">
        <f t="shared" si="53"/>
        <v>13.8380310356589</v>
      </c>
    </row>
    <row r="128" spans="1:9" ht="15">
      <c r="A128" s="2">
        <v>44986</v>
      </c>
      <c r="B128" s="3">
        <v>17.45</v>
      </c>
      <c r="C128" s="8">
        <v>100</v>
      </c>
      <c r="D128" s="4">
        <f t="shared" si="48"/>
        <v>2</v>
      </c>
      <c r="E128" s="4">
        <f t="shared" si="49"/>
        <v>254</v>
      </c>
      <c r="F128" s="7">
        <f t="shared" si="50"/>
        <v>0.11461318051575932</v>
      </c>
      <c r="G128" s="7">
        <f t="shared" si="51"/>
        <v>15.529981753183716</v>
      </c>
      <c r="H128" s="4">
        <f t="shared" si="52"/>
        <v>270.99818159305585</v>
      </c>
      <c r="I128" s="9">
        <f t="shared" si="53"/>
        <v>16.998181593055847</v>
      </c>
    </row>
    <row r="129" spans="1:9" ht="15">
      <c r="A129" s="2">
        <v>45017</v>
      </c>
      <c r="B129" s="3">
        <v>17.481</v>
      </c>
      <c r="C129" s="8">
        <v>100</v>
      </c>
      <c r="D129" s="4">
        <f aca="true" t="shared" si="54" ref="D129:D137">C129*2/100</f>
        <v>2</v>
      </c>
      <c r="E129" s="4">
        <f t="shared" si="49"/>
        <v>256</v>
      </c>
      <c r="F129" s="7">
        <f t="shared" si="50"/>
        <v>0.11440993078199187</v>
      </c>
      <c r="G129" s="7">
        <f t="shared" si="51"/>
        <v>15.644391683965708</v>
      </c>
      <c r="H129" s="4">
        <f t="shared" si="52"/>
        <v>273.4796110274046</v>
      </c>
      <c r="I129" s="9">
        <f t="shared" si="53"/>
        <v>17.479611027404587</v>
      </c>
    </row>
    <row r="130" spans="1:9" ht="15">
      <c r="A130" s="2">
        <v>45047</v>
      </c>
      <c r="B130" s="3">
        <v>17.511</v>
      </c>
      <c r="C130" s="8">
        <v>100</v>
      </c>
      <c r="D130" s="4">
        <f t="shared" si="54"/>
        <v>2</v>
      </c>
      <c r="E130" s="4">
        <f t="shared" si="49"/>
        <v>258</v>
      </c>
      <c r="F130" s="7">
        <f t="shared" si="50"/>
        <v>0.11421392267717435</v>
      </c>
      <c r="G130" s="7">
        <f t="shared" si="51"/>
        <v>15.758605606642883</v>
      </c>
      <c r="H130" s="4">
        <f t="shared" si="52"/>
        <v>275.9489427779235</v>
      </c>
      <c r="I130" s="9">
        <f t="shared" si="53"/>
        <v>17.94894277792349</v>
      </c>
    </row>
    <row r="131" spans="1:9" ht="15">
      <c r="A131" s="2">
        <v>45078</v>
      </c>
      <c r="B131" s="3">
        <v>17.625</v>
      </c>
      <c r="C131" s="8">
        <v>100</v>
      </c>
      <c r="D131" s="4">
        <f t="shared" si="54"/>
        <v>2</v>
      </c>
      <c r="E131" s="4">
        <f t="shared" si="49"/>
        <v>260</v>
      </c>
      <c r="F131" s="7">
        <f t="shared" si="50"/>
        <v>0.11347517730496454</v>
      </c>
      <c r="G131" s="7">
        <f t="shared" si="51"/>
        <v>15.872080783947847</v>
      </c>
      <c r="H131" s="4">
        <f t="shared" si="52"/>
        <v>279.7454238170808</v>
      </c>
      <c r="I131" s="9">
        <f t="shared" si="53"/>
        <v>19.74542381708079</v>
      </c>
    </row>
    <row r="132" spans="1:9" ht="15">
      <c r="A132" s="2">
        <v>45108</v>
      </c>
      <c r="B132" s="3">
        <v>17.741</v>
      </c>
      <c r="C132" s="8">
        <v>100</v>
      </c>
      <c r="D132" s="4">
        <f t="shared" si="54"/>
        <v>2</v>
      </c>
      <c r="E132" s="4">
        <f aca="true" t="shared" si="55" ref="E132:E137">D132+E131</f>
        <v>262</v>
      </c>
      <c r="F132" s="7">
        <f aca="true" t="shared" si="56" ref="F132:F137">D132/B132</f>
        <v>0.1127332168423426</v>
      </c>
      <c r="G132" s="7">
        <f aca="true" t="shared" si="57" ref="G132:G137">F132+G131</f>
        <v>15.98481400079019</v>
      </c>
      <c r="H132" s="4">
        <f aca="true" t="shared" si="58" ref="H132:H137">G132*B132</f>
        <v>283.5865851880187</v>
      </c>
      <c r="I132" s="9">
        <f aca="true" t="shared" si="59" ref="I132:I137">H132-E132</f>
        <v>21.586585188018717</v>
      </c>
    </row>
    <row r="133" spans="1:9" ht="15">
      <c r="A133" s="2">
        <v>45139</v>
      </c>
      <c r="B133" s="3">
        <v>17.676</v>
      </c>
      <c r="C133" s="8">
        <v>100</v>
      </c>
      <c r="D133" s="4">
        <f t="shared" si="54"/>
        <v>2</v>
      </c>
      <c r="E133" s="4">
        <f t="shared" si="55"/>
        <v>264</v>
      </c>
      <c r="F133" s="7">
        <f t="shared" si="56"/>
        <v>0.11314777098891153</v>
      </c>
      <c r="G133" s="7">
        <f t="shared" si="57"/>
        <v>16.0979617717791</v>
      </c>
      <c r="H133" s="4">
        <f t="shared" si="58"/>
        <v>284.54757227796733</v>
      </c>
      <c r="I133" s="9">
        <f t="shared" si="59"/>
        <v>20.547572277967333</v>
      </c>
    </row>
    <row r="134" spans="1:9" ht="15">
      <c r="A134" s="2">
        <v>45170</v>
      </c>
      <c r="B134" s="3">
        <v>17.423</v>
      </c>
      <c r="C134" s="8">
        <v>100</v>
      </c>
      <c r="D134" s="4">
        <f t="shared" si="54"/>
        <v>2</v>
      </c>
      <c r="E134" s="4">
        <f t="shared" si="55"/>
        <v>266</v>
      </c>
      <c r="F134" s="7">
        <f t="shared" si="56"/>
        <v>0.11479079377833899</v>
      </c>
      <c r="G134" s="7">
        <f t="shared" si="57"/>
        <v>16.21275256555744</v>
      </c>
      <c r="H134" s="4">
        <f t="shared" si="58"/>
        <v>282.47478794970726</v>
      </c>
      <c r="I134" s="9">
        <f t="shared" si="59"/>
        <v>16.474787949707263</v>
      </c>
    </row>
    <row r="135" spans="1:9" ht="15">
      <c r="A135" s="2">
        <v>45200</v>
      </c>
      <c r="B135" s="3">
        <v>17.304</v>
      </c>
      <c r="C135" s="8">
        <v>100</v>
      </c>
      <c r="D135" s="4">
        <f t="shared" si="54"/>
        <v>2</v>
      </c>
      <c r="E135" s="4">
        <f t="shared" si="55"/>
        <v>268</v>
      </c>
      <c r="F135" s="7">
        <f t="shared" si="56"/>
        <v>0.11558021266759132</v>
      </c>
      <c r="G135" s="7">
        <f t="shared" si="57"/>
        <v>16.328332778225032</v>
      </c>
      <c r="H135" s="4">
        <f t="shared" si="58"/>
        <v>282.5454703944059</v>
      </c>
      <c r="I135" s="9">
        <f t="shared" si="59"/>
        <v>14.545470394405925</v>
      </c>
    </row>
    <row r="136" spans="1:9" ht="15">
      <c r="A136" s="2">
        <v>45231</v>
      </c>
      <c r="B136" s="3">
        <v>17.811</v>
      </c>
      <c r="C136" s="8">
        <v>100</v>
      </c>
      <c r="D136" s="4">
        <f t="shared" si="54"/>
        <v>2</v>
      </c>
      <c r="E136" s="4">
        <f t="shared" si="55"/>
        <v>270</v>
      </c>
      <c r="F136" s="7">
        <f t="shared" si="56"/>
        <v>0.11229015776767166</v>
      </c>
      <c r="G136" s="7">
        <f t="shared" si="57"/>
        <v>16.440622935992703</v>
      </c>
      <c r="H136" s="4">
        <f t="shared" si="58"/>
        <v>292.823935112966</v>
      </c>
      <c r="I136" s="9">
        <f t="shared" si="59"/>
        <v>22.823935112966012</v>
      </c>
    </row>
    <row r="137" spans="1:9" ht="15">
      <c r="A137" s="2">
        <v>45261</v>
      </c>
      <c r="B137" s="3">
        <v>18.224</v>
      </c>
      <c r="C137" s="8">
        <v>100</v>
      </c>
      <c r="D137" s="4">
        <f t="shared" si="54"/>
        <v>2</v>
      </c>
      <c r="E137" s="4">
        <f t="shared" si="55"/>
        <v>272</v>
      </c>
      <c r="F137" s="7">
        <f t="shared" si="56"/>
        <v>0.10974539069359086</v>
      </c>
      <c r="G137" s="7">
        <f t="shared" si="57"/>
        <v>16.550368326686293</v>
      </c>
      <c r="H137" s="4">
        <f t="shared" si="58"/>
        <v>301.613912385531</v>
      </c>
      <c r="I137" s="9">
        <f t="shared" si="59"/>
        <v>29.613912385531023</v>
      </c>
    </row>
    <row r="138" spans="1:9" ht="15">
      <c r="A138" s="2">
        <v>45292</v>
      </c>
      <c r="B138" s="3">
        <v>18.302</v>
      </c>
      <c r="C138" s="8">
        <v>100</v>
      </c>
      <c r="D138" s="4">
        <f>C138*2/100</f>
        <v>2</v>
      </c>
      <c r="E138" s="4">
        <f>D138+E137</f>
        <v>274</v>
      </c>
      <c r="F138" s="7">
        <f>D138/B138</f>
        <v>0.10927767457108513</v>
      </c>
      <c r="G138" s="7">
        <f>F138+G137</f>
        <v>16.65964600125738</v>
      </c>
      <c r="H138" s="4">
        <f>G138*B138</f>
        <v>304.9048411150125</v>
      </c>
      <c r="I138" s="9">
        <f>H138-E138</f>
        <v>30.904841115012516</v>
      </c>
    </row>
    <row r="139" spans="1:9" ht="15">
      <c r="A139" s="2">
        <v>45323</v>
      </c>
      <c r="B139" s="3">
        <v>18.4</v>
      </c>
      <c r="C139" s="8">
        <v>100</v>
      </c>
      <c r="D139" s="4">
        <f>C139*2/100</f>
        <v>2</v>
      </c>
      <c r="E139" s="4">
        <f>D139+E138</f>
        <v>276</v>
      </c>
      <c r="F139" s="7">
        <f>D139/B139</f>
        <v>0.10869565217391305</v>
      </c>
      <c r="G139" s="7">
        <f>F139+G138</f>
        <v>16.768341653431293</v>
      </c>
      <c r="H139" s="4">
        <f>G139*B139</f>
        <v>308.53748642313576</v>
      </c>
      <c r="I139" s="9">
        <f>H139-E139</f>
        <v>32.53748642313576</v>
      </c>
    </row>
    <row r="140" spans="1:9" ht="15">
      <c r="A140" s="2">
        <v>45352</v>
      </c>
      <c r="B140" s="3">
        <v>18.651</v>
      </c>
      <c r="C140" s="8">
        <v>100</v>
      </c>
      <c r="D140" s="4">
        <f>C140*2/100</f>
        <v>2</v>
      </c>
      <c r="E140" s="4">
        <f>D140+E139</f>
        <v>278</v>
      </c>
      <c r="F140" s="7">
        <f>D140/B140</f>
        <v>0.10723285614712348</v>
      </c>
      <c r="G140" s="7">
        <f>F140+G139</f>
        <v>16.875574509578417</v>
      </c>
      <c r="H140" s="4">
        <f>G140*B140</f>
        <v>314.7463401781471</v>
      </c>
      <c r="I140" s="9">
        <f>H140-E140</f>
        <v>36.74634017814708</v>
      </c>
    </row>
  </sheetData>
  <sheetProtection selectLockedCells="1"/>
  <printOptions gridLines="1" headings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  <headerFooter>
    <oddHeader>&amp;CMASTER VALORIZZAZIONI POSIZIONI DI PREVIDENZA COMPLEMENTARE PER ADERENTI PERSEO/SIRIO OPTANTI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15">
      <selection activeCell="C142" sqref="C142"/>
    </sheetView>
  </sheetViews>
  <sheetFormatPr defaultColWidth="9.28125" defaultRowHeight="15"/>
  <cols>
    <col min="1" max="2" width="12.7109375" style="1" bestFit="1" customWidth="1"/>
    <col min="3" max="3" width="10.7109375" style="1" bestFit="1" customWidth="1"/>
    <col min="4" max="5" width="16.28125" style="1" customWidth="1"/>
    <col min="6" max="6" width="18.28125" style="1" customWidth="1"/>
    <col min="7" max="7" width="19.28125" style="1" customWidth="1"/>
    <col min="8" max="8" width="11.421875" style="1" bestFit="1" customWidth="1"/>
    <col min="9" max="9" width="16.57421875" style="1" customWidth="1"/>
    <col min="10" max="16384" width="9.28125" style="1" customWidth="1"/>
  </cols>
  <sheetData>
    <row r="1" spans="1:9" s="6" customFormat="1" ht="45">
      <c r="A1" s="5" t="s">
        <v>0</v>
      </c>
      <c r="B1" s="5" t="s">
        <v>1</v>
      </c>
      <c r="C1" s="5" t="s">
        <v>2</v>
      </c>
      <c r="D1" s="5" t="s">
        <v>5</v>
      </c>
      <c r="E1" s="5" t="s">
        <v>7</v>
      </c>
      <c r="F1" s="5" t="s">
        <v>6</v>
      </c>
      <c r="G1" s="5" t="s">
        <v>3</v>
      </c>
      <c r="H1" s="5" t="s">
        <v>4</v>
      </c>
      <c r="I1" s="6" t="s">
        <v>8</v>
      </c>
    </row>
    <row r="2" spans="1:9" s="6" customFormat="1" ht="15">
      <c r="A2" s="2">
        <v>41153</v>
      </c>
      <c r="B2" s="3">
        <v>13.406</v>
      </c>
      <c r="C2" s="8">
        <v>100</v>
      </c>
      <c r="D2" s="4">
        <f>C2*6.91/100</f>
        <v>6.91</v>
      </c>
      <c r="E2" s="4">
        <f>D3</f>
        <v>6.91</v>
      </c>
      <c r="F2" s="7">
        <f>D2/B2</f>
        <v>0.5154408473817693</v>
      </c>
      <c r="G2" s="7">
        <f>F2</f>
        <v>0.5154408473817693</v>
      </c>
      <c r="H2" s="4">
        <f>D2</f>
        <v>6.91</v>
      </c>
      <c r="I2" s="9">
        <f>H2-E2</f>
        <v>0</v>
      </c>
    </row>
    <row r="3" spans="1:9" s="6" customFormat="1" ht="15">
      <c r="A3" s="2">
        <v>41183</v>
      </c>
      <c r="B3" s="3">
        <v>13.501</v>
      </c>
      <c r="C3" s="8">
        <v>100</v>
      </c>
      <c r="D3" s="4">
        <f>C3*6.91/100</f>
        <v>6.91</v>
      </c>
      <c r="E3" s="4">
        <f>D3+E2</f>
        <v>13.82</v>
      </c>
      <c r="F3" s="7">
        <f>D3/B3</f>
        <v>0.5118139397081698</v>
      </c>
      <c r="G3" s="7">
        <f>F3+G2</f>
        <v>1.0272547870899391</v>
      </c>
      <c r="H3" s="4">
        <f>G3*B3</f>
        <v>13.868966880501267</v>
      </c>
      <c r="I3" s="9">
        <f>H3-E3</f>
        <v>0.04896688050126663</v>
      </c>
    </row>
    <row r="4" spans="1:9" s="6" customFormat="1" ht="15">
      <c r="A4" s="2">
        <v>41214</v>
      </c>
      <c r="B4" s="3">
        <v>13.687</v>
      </c>
      <c r="C4" s="8">
        <v>100</v>
      </c>
      <c r="D4" s="4">
        <f aca="true" t="shared" si="0" ref="D4:D44">C4*6.91/100</f>
        <v>6.91</v>
      </c>
      <c r="E4" s="4">
        <f>D4+E3</f>
        <v>20.73</v>
      </c>
      <c r="F4" s="7">
        <f aca="true" t="shared" si="1" ref="F4:F44">D4/B4</f>
        <v>0.5048586249726018</v>
      </c>
      <c r="G4" s="7">
        <f>F4+G3</f>
        <v>1.5321134120625408</v>
      </c>
      <c r="H4" s="4">
        <f aca="true" t="shared" si="2" ref="H4:H44">G4*B4</f>
        <v>20.970036270899996</v>
      </c>
      <c r="I4" s="9">
        <f aca="true" t="shared" si="3" ref="I4:I43">H4-E4</f>
        <v>0.24003627089999569</v>
      </c>
    </row>
    <row r="5" spans="1:9" s="6" customFormat="1" ht="15">
      <c r="A5" s="2">
        <v>41244</v>
      </c>
      <c r="B5" s="3">
        <v>13.761</v>
      </c>
      <c r="C5" s="8">
        <v>100</v>
      </c>
      <c r="D5" s="4">
        <f t="shared" si="0"/>
        <v>6.91</v>
      </c>
      <c r="E5" s="4">
        <f aca="true" t="shared" si="4" ref="E5:E44">D5+E4</f>
        <v>27.64</v>
      </c>
      <c r="F5" s="7">
        <f t="shared" si="1"/>
        <v>0.5021437395538115</v>
      </c>
      <c r="G5" s="7">
        <f aca="true" t="shared" si="5" ref="G5:G44">F5+G4</f>
        <v>2.0342571516163526</v>
      </c>
      <c r="H5" s="4">
        <f t="shared" si="2"/>
        <v>27.993412663392625</v>
      </c>
      <c r="I5" s="9">
        <f t="shared" si="3"/>
        <v>0.3534126633926249</v>
      </c>
    </row>
    <row r="6" spans="1:9" s="6" customFormat="1" ht="15">
      <c r="A6" s="2">
        <v>41275</v>
      </c>
      <c r="B6" s="3">
        <v>13.824</v>
      </c>
      <c r="C6" s="8">
        <v>100</v>
      </c>
      <c r="D6" s="4">
        <f t="shared" si="0"/>
        <v>6.91</v>
      </c>
      <c r="E6" s="4">
        <f t="shared" si="4"/>
        <v>34.55</v>
      </c>
      <c r="F6" s="7">
        <f t="shared" si="1"/>
        <v>0.49985532407407407</v>
      </c>
      <c r="G6" s="7">
        <f t="shared" si="5"/>
        <v>2.5341124756904265</v>
      </c>
      <c r="H6" s="4">
        <f t="shared" si="2"/>
        <v>35.03157086394446</v>
      </c>
      <c r="I6" s="9">
        <f t="shared" si="3"/>
        <v>0.48157086394446225</v>
      </c>
    </row>
    <row r="7" spans="1:9" s="6" customFormat="1" ht="15">
      <c r="A7" s="2">
        <v>41306</v>
      </c>
      <c r="B7" s="3">
        <v>13.862</v>
      </c>
      <c r="C7" s="8">
        <v>100</v>
      </c>
      <c r="D7" s="4">
        <f t="shared" si="0"/>
        <v>6.91</v>
      </c>
      <c r="E7" s="4">
        <f t="shared" si="4"/>
        <v>41.459999999999994</v>
      </c>
      <c r="F7" s="7">
        <f t="shared" si="1"/>
        <v>0.49848506708988605</v>
      </c>
      <c r="G7" s="7">
        <f t="shared" si="5"/>
        <v>3.0325975427803127</v>
      </c>
      <c r="H7" s="4">
        <f t="shared" si="2"/>
        <v>42.037867138020694</v>
      </c>
      <c r="I7" s="9">
        <f t="shared" si="3"/>
        <v>0.5778671380207001</v>
      </c>
    </row>
    <row r="8" spans="1:9" s="6" customFormat="1" ht="15">
      <c r="A8" s="2">
        <v>41334</v>
      </c>
      <c r="B8" s="3">
        <v>13.956</v>
      </c>
      <c r="C8" s="8">
        <v>100</v>
      </c>
      <c r="D8" s="4">
        <f t="shared" si="0"/>
        <v>6.91</v>
      </c>
      <c r="E8" s="4">
        <f t="shared" si="4"/>
        <v>48.36999999999999</v>
      </c>
      <c r="F8" s="7">
        <f t="shared" si="1"/>
        <v>0.49512754370879913</v>
      </c>
      <c r="G8" s="7">
        <f t="shared" si="5"/>
        <v>3.5277250864891116</v>
      </c>
      <c r="H8" s="4">
        <f t="shared" si="2"/>
        <v>49.232931307042044</v>
      </c>
      <c r="I8" s="9">
        <f t="shared" si="3"/>
        <v>0.8629313070420537</v>
      </c>
    </row>
    <row r="9" spans="1:9" s="6" customFormat="1" ht="15">
      <c r="A9" s="2">
        <v>41365</v>
      </c>
      <c r="B9" s="3">
        <v>14.155</v>
      </c>
      <c r="C9" s="8">
        <v>100</v>
      </c>
      <c r="D9" s="4">
        <f t="shared" si="0"/>
        <v>6.91</v>
      </c>
      <c r="E9" s="4">
        <f t="shared" si="4"/>
        <v>55.27999999999999</v>
      </c>
      <c r="F9" s="7">
        <f t="shared" si="1"/>
        <v>0.48816672553867896</v>
      </c>
      <c r="G9" s="7">
        <f t="shared" si="5"/>
        <v>4.015891812027791</v>
      </c>
      <c r="H9" s="4">
        <f t="shared" si="2"/>
        <v>56.84494859925337</v>
      </c>
      <c r="I9" s="9">
        <f t="shared" si="3"/>
        <v>1.564948599253384</v>
      </c>
    </row>
    <row r="10" spans="1:9" s="6" customFormat="1" ht="15">
      <c r="A10" s="2">
        <v>41395</v>
      </c>
      <c r="B10" s="3">
        <v>14.174</v>
      </c>
      <c r="C10" s="8">
        <v>100</v>
      </c>
      <c r="D10" s="4">
        <f t="shared" si="0"/>
        <v>6.91</v>
      </c>
      <c r="E10" s="4">
        <f t="shared" si="4"/>
        <v>62.18999999999998</v>
      </c>
      <c r="F10" s="7">
        <f t="shared" si="1"/>
        <v>0.4875123465500212</v>
      </c>
      <c r="G10" s="7">
        <f t="shared" si="5"/>
        <v>4.503404158577812</v>
      </c>
      <c r="H10" s="4">
        <f t="shared" si="2"/>
        <v>63.831250543681904</v>
      </c>
      <c r="I10" s="9">
        <f t="shared" si="3"/>
        <v>1.6412505436819202</v>
      </c>
    </row>
    <row r="11" spans="1:9" s="6" customFormat="1" ht="15">
      <c r="A11" s="2">
        <v>41426</v>
      </c>
      <c r="B11" s="3">
        <v>13.927</v>
      </c>
      <c r="C11" s="8">
        <v>100</v>
      </c>
      <c r="D11" s="4">
        <f t="shared" si="0"/>
        <v>6.91</v>
      </c>
      <c r="E11" s="4">
        <f t="shared" si="4"/>
        <v>69.09999999999998</v>
      </c>
      <c r="F11" s="7">
        <f t="shared" si="1"/>
        <v>0.4961585409635959</v>
      </c>
      <c r="G11" s="7">
        <f t="shared" si="5"/>
        <v>4.999562699541408</v>
      </c>
      <c r="H11" s="4">
        <f t="shared" si="2"/>
        <v>69.62890971651319</v>
      </c>
      <c r="I11" s="9">
        <f t="shared" si="3"/>
        <v>0.528909716513212</v>
      </c>
    </row>
    <row r="12" spans="1:9" s="6" customFormat="1" ht="15">
      <c r="A12" s="2">
        <v>41456</v>
      </c>
      <c r="B12" s="3">
        <v>14.121</v>
      </c>
      <c r="C12" s="8">
        <v>100</v>
      </c>
      <c r="D12" s="4">
        <f t="shared" si="0"/>
        <v>6.91</v>
      </c>
      <c r="E12" s="4">
        <f t="shared" si="4"/>
        <v>76.00999999999998</v>
      </c>
      <c r="F12" s="7">
        <f t="shared" si="1"/>
        <v>0.4893421145811203</v>
      </c>
      <c r="G12" s="7">
        <f t="shared" si="5"/>
        <v>5.488904814122528</v>
      </c>
      <c r="H12" s="4">
        <f t="shared" si="2"/>
        <v>77.50882488022422</v>
      </c>
      <c r="I12" s="9">
        <f t="shared" si="3"/>
        <v>1.498824880224248</v>
      </c>
    </row>
    <row r="13" spans="1:9" s="6" customFormat="1" ht="15">
      <c r="A13" s="2">
        <v>41487</v>
      </c>
      <c r="B13" s="3">
        <v>14.058</v>
      </c>
      <c r="C13" s="8">
        <v>100</v>
      </c>
      <c r="D13" s="4">
        <f t="shared" si="0"/>
        <v>6.91</v>
      </c>
      <c r="E13" s="4">
        <f t="shared" si="4"/>
        <v>82.91999999999997</v>
      </c>
      <c r="F13" s="7">
        <f t="shared" si="1"/>
        <v>0.49153506899985777</v>
      </c>
      <c r="G13" s="7">
        <f t="shared" si="5"/>
        <v>5.980439883122386</v>
      </c>
      <c r="H13" s="4">
        <f t="shared" si="2"/>
        <v>84.07302387693451</v>
      </c>
      <c r="I13" s="9">
        <f t="shared" si="3"/>
        <v>1.1530238769345402</v>
      </c>
    </row>
    <row r="14" spans="1:9" ht="15">
      <c r="A14" s="2">
        <v>41518</v>
      </c>
      <c r="B14" s="3">
        <v>14.203</v>
      </c>
      <c r="C14" s="8">
        <v>100</v>
      </c>
      <c r="D14" s="4">
        <f t="shared" si="0"/>
        <v>6.91</v>
      </c>
      <c r="E14" s="4">
        <f t="shared" si="4"/>
        <v>89.82999999999997</v>
      </c>
      <c r="F14" s="7">
        <f t="shared" si="1"/>
        <v>0.486516933042315</v>
      </c>
      <c r="G14" s="7">
        <f t="shared" si="5"/>
        <v>6.466956816164702</v>
      </c>
      <c r="H14" s="4">
        <f t="shared" si="2"/>
        <v>91.85018765998726</v>
      </c>
      <c r="I14" s="9">
        <f t="shared" si="3"/>
        <v>2.020187659987286</v>
      </c>
    </row>
    <row r="15" spans="1:9" ht="15">
      <c r="A15" s="2">
        <v>41548</v>
      </c>
      <c r="B15" s="3">
        <v>14.417</v>
      </c>
      <c r="C15" s="8">
        <v>100</v>
      </c>
      <c r="D15" s="4">
        <f t="shared" si="0"/>
        <v>6.91</v>
      </c>
      <c r="E15" s="4">
        <f t="shared" si="4"/>
        <v>96.73999999999997</v>
      </c>
      <c r="F15" s="7">
        <f t="shared" si="1"/>
        <v>0.479295276409794</v>
      </c>
      <c r="G15" s="7">
        <f t="shared" si="5"/>
        <v>6.946252092574496</v>
      </c>
      <c r="H15" s="4">
        <f t="shared" si="2"/>
        <v>100.1441164186465</v>
      </c>
      <c r="I15" s="9">
        <f t="shared" si="3"/>
        <v>3.404116418646538</v>
      </c>
    </row>
    <row r="16" spans="1:9" ht="15">
      <c r="A16" s="2">
        <v>41579</v>
      </c>
      <c r="B16" s="3">
        <v>14.498</v>
      </c>
      <c r="C16" s="8">
        <v>100</v>
      </c>
      <c r="D16" s="4">
        <f t="shared" si="0"/>
        <v>6.91</v>
      </c>
      <c r="E16" s="4">
        <f t="shared" si="4"/>
        <v>103.64999999999996</v>
      </c>
      <c r="F16" s="7">
        <f t="shared" si="1"/>
        <v>0.476617464477859</v>
      </c>
      <c r="G16" s="7">
        <f t="shared" si="5"/>
        <v>7.422869557052355</v>
      </c>
      <c r="H16" s="4">
        <f t="shared" si="2"/>
        <v>107.61676283814504</v>
      </c>
      <c r="I16" s="9">
        <f t="shared" si="3"/>
        <v>3.9667628381450726</v>
      </c>
    </row>
    <row r="17" spans="1:9" ht="15">
      <c r="A17" s="2">
        <v>41609</v>
      </c>
      <c r="B17" s="3">
        <v>14.502</v>
      </c>
      <c r="C17" s="8">
        <v>100</v>
      </c>
      <c r="D17" s="4">
        <f t="shared" si="0"/>
        <v>6.91</v>
      </c>
      <c r="E17" s="4">
        <f t="shared" si="4"/>
        <v>110.55999999999996</v>
      </c>
      <c r="F17" s="7">
        <f t="shared" si="1"/>
        <v>0.4764860019307682</v>
      </c>
      <c r="G17" s="7">
        <f t="shared" si="5"/>
        <v>7.899355558983123</v>
      </c>
      <c r="H17" s="4">
        <f t="shared" si="2"/>
        <v>114.55645431637325</v>
      </c>
      <c r="I17" s="9">
        <f t="shared" si="3"/>
        <v>3.9964543163732884</v>
      </c>
    </row>
    <row r="18" spans="1:9" ht="15">
      <c r="A18" s="2">
        <v>41640</v>
      </c>
      <c r="B18" s="3">
        <v>14.554</v>
      </c>
      <c r="C18" s="8">
        <v>100</v>
      </c>
      <c r="D18" s="4">
        <f t="shared" si="0"/>
        <v>6.91</v>
      </c>
      <c r="E18" s="4">
        <f t="shared" si="4"/>
        <v>117.46999999999996</v>
      </c>
      <c r="F18" s="7">
        <f t="shared" si="1"/>
        <v>0.4747835646557647</v>
      </c>
      <c r="G18" s="7">
        <f t="shared" si="5"/>
        <v>8.374139123638887</v>
      </c>
      <c r="H18" s="4">
        <f t="shared" si="2"/>
        <v>121.87722080544036</v>
      </c>
      <c r="I18" s="9">
        <f t="shared" si="3"/>
        <v>4.407220805440403</v>
      </c>
    </row>
    <row r="19" spans="1:9" ht="15">
      <c r="A19" s="2">
        <v>41671</v>
      </c>
      <c r="B19" s="3">
        <v>14.722</v>
      </c>
      <c r="C19" s="8">
        <v>100</v>
      </c>
      <c r="D19" s="4">
        <f t="shared" si="0"/>
        <v>6.91</v>
      </c>
      <c r="E19" s="4">
        <f t="shared" si="4"/>
        <v>124.37999999999995</v>
      </c>
      <c r="F19" s="7">
        <f t="shared" si="1"/>
        <v>0.46936557532943896</v>
      </c>
      <c r="G19" s="7">
        <f t="shared" si="5"/>
        <v>8.843504698968326</v>
      </c>
      <c r="H19" s="4">
        <f t="shared" si="2"/>
        <v>130.1940761782117</v>
      </c>
      <c r="I19" s="9">
        <f t="shared" si="3"/>
        <v>5.814076178211749</v>
      </c>
    </row>
    <row r="20" spans="1:9" ht="15">
      <c r="A20" s="2">
        <v>41699</v>
      </c>
      <c r="B20" s="3">
        <v>14.772</v>
      </c>
      <c r="C20" s="8">
        <v>100</v>
      </c>
      <c r="D20" s="4">
        <f t="shared" si="0"/>
        <v>6.91</v>
      </c>
      <c r="E20" s="4">
        <f t="shared" si="4"/>
        <v>131.28999999999996</v>
      </c>
      <c r="F20" s="7">
        <f t="shared" si="1"/>
        <v>0.4677768751692391</v>
      </c>
      <c r="G20" s="7">
        <f t="shared" si="5"/>
        <v>9.311281574137565</v>
      </c>
      <c r="H20" s="4">
        <f t="shared" si="2"/>
        <v>137.54625141316012</v>
      </c>
      <c r="I20" s="9">
        <f t="shared" si="3"/>
        <v>6.256251413160157</v>
      </c>
    </row>
    <row r="21" spans="1:9" ht="15">
      <c r="A21" s="2">
        <v>41730</v>
      </c>
      <c r="B21" s="3">
        <v>14.845</v>
      </c>
      <c r="C21" s="8">
        <v>100</v>
      </c>
      <c r="D21" s="4">
        <f t="shared" si="0"/>
        <v>6.91</v>
      </c>
      <c r="E21" s="4">
        <f t="shared" si="4"/>
        <v>138.19999999999996</v>
      </c>
      <c r="F21" s="7">
        <f t="shared" si="1"/>
        <v>0.4654765914449309</v>
      </c>
      <c r="G21" s="7">
        <f t="shared" si="5"/>
        <v>9.776758165582496</v>
      </c>
      <c r="H21" s="4">
        <f t="shared" si="2"/>
        <v>145.13597496807216</v>
      </c>
      <c r="I21" s="9">
        <f t="shared" si="3"/>
        <v>6.935974968072202</v>
      </c>
    </row>
    <row r="22" spans="1:9" ht="15">
      <c r="A22" s="2">
        <v>41760</v>
      </c>
      <c r="B22" s="3">
        <v>15.008</v>
      </c>
      <c r="C22" s="8">
        <v>100</v>
      </c>
      <c r="D22" s="4">
        <f t="shared" si="0"/>
        <v>6.91</v>
      </c>
      <c r="E22" s="4">
        <f t="shared" si="4"/>
        <v>145.10999999999996</v>
      </c>
      <c r="F22" s="7">
        <f t="shared" si="1"/>
        <v>0.4604211087420043</v>
      </c>
      <c r="G22" s="7">
        <f t="shared" si="5"/>
        <v>10.2371792743245</v>
      </c>
      <c r="H22" s="4">
        <f t="shared" si="2"/>
        <v>153.6395865490621</v>
      </c>
      <c r="I22" s="9">
        <f t="shared" si="3"/>
        <v>8.529586549062145</v>
      </c>
    </row>
    <row r="23" spans="1:9" ht="15">
      <c r="A23" s="2">
        <v>41791</v>
      </c>
      <c r="B23" s="3">
        <v>15.089</v>
      </c>
      <c r="C23" s="8">
        <v>100</v>
      </c>
      <c r="D23" s="4">
        <f t="shared" si="0"/>
        <v>6.91</v>
      </c>
      <c r="E23" s="4">
        <f t="shared" si="4"/>
        <v>152.01999999999995</v>
      </c>
      <c r="F23" s="7">
        <f t="shared" si="1"/>
        <v>0.457949499635496</v>
      </c>
      <c r="G23" s="7">
        <f t="shared" si="5"/>
        <v>10.695128773959997</v>
      </c>
      <c r="H23" s="4">
        <f t="shared" si="2"/>
        <v>161.3787980702824</v>
      </c>
      <c r="I23" s="9">
        <f t="shared" si="3"/>
        <v>9.358798070282432</v>
      </c>
    </row>
    <row r="24" spans="1:9" ht="15">
      <c r="A24" s="2">
        <v>41821</v>
      </c>
      <c r="B24" s="3">
        <v>15.108</v>
      </c>
      <c r="C24" s="8">
        <v>100</v>
      </c>
      <c r="D24" s="4">
        <f t="shared" si="0"/>
        <v>6.91</v>
      </c>
      <c r="E24" s="4">
        <f t="shared" si="4"/>
        <v>158.92999999999995</v>
      </c>
      <c r="F24" s="7">
        <f t="shared" si="1"/>
        <v>0.4573735769128938</v>
      </c>
      <c r="G24" s="7">
        <f t="shared" si="5"/>
        <v>11.15250235087289</v>
      </c>
      <c r="H24" s="4">
        <f t="shared" si="2"/>
        <v>168.49200551698763</v>
      </c>
      <c r="I24" s="9">
        <f t="shared" si="3"/>
        <v>9.562005516987682</v>
      </c>
    </row>
    <row r="25" spans="1:9" ht="15">
      <c r="A25" s="2">
        <v>41852</v>
      </c>
      <c r="B25" s="3">
        <v>15.3</v>
      </c>
      <c r="C25" s="8">
        <v>100</v>
      </c>
      <c r="D25" s="4">
        <f t="shared" si="0"/>
        <v>6.91</v>
      </c>
      <c r="E25" s="4">
        <f t="shared" si="4"/>
        <v>165.83999999999995</v>
      </c>
      <c r="F25" s="7">
        <f t="shared" si="1"/>
        <v>0.4516339869281046</v>
      </c>
      <c r="G25" s="7">
        <f t="shared" si="5"/>
        <v>11.604136337800995</v>
      </c>
      <c r="H25" s="4">
        <f t="shared" si="2"/>
        <v>177.54328596835524</v>
      </c>
      <c r="I25" s="9">
        <f t="shared" si="3"/>
        <v>11.703285968355289</v>
      </c>
    </row>
    <row r="26" spans="1:9" ht="15">
      <c r="A26" s="2">
        <v>41883</v>
      </c>
      <c r="B26" s="3">
        <v>15.338</v>
      </c>
      <c r="C26" s="8">
        <v>100</v>
      </c>
      <c r="D26" s="4">
        <f t="shared" si="0"/>
        <v>6.91</v>
      </c>
      <c r="E26" s="4">
        <f t="shared" si="4"/>
        <v>172.74999999999994</v>
      </c>
      <c r="F26" s="7">
        <f t="shared" si="1"/>
        <v>0.4505150606337202</v>
      </c>
      <c r="G26" s="7">
        <f t="shared" si="5"/>
        <v>12.054651398434714</v>
      </c>
      <c r="H26" s="4">
        <f t="shared" si="2"/>
        <v>184.89424314919165</v>
      </c>
      <c r="I26" s="9">
        <f t="shared" si="3"/>
        <v>12.144243149191709</v>
      </c>
    </row>
    <row r="27" spans="1:9" ht="15">
      <c r="A27" s="2">
        <v>41913</v>
      </c>
      <c r="B27" s="3">
        <f>B26-(B26*0.0575574%)</f>
        <v>15.329171845987998</v>
      </c>
      <c r="C27" s="8">
        <v>100</v>
      </c>
      <c r="D27" s="4">
        <f t="shared" si="0"/>
        <v>6.91</v>
      </c>
      <c r="E27" s="4">
        <f t="shared" si="4"/>
        <v>179.65999999999994</v>
      </c>
      <c r="F27" s="7">
        <f t="shared" si="1"/>
        <v>0.4507745147242581</v>
      </c>
      <c r="G27" s="7">
        <f t="shared" si="5"/>
        <v>12.505425913158973</v>
      </c>
      <c r="H27" s="4">
        <f t="shared" si="2"/>
        <v>191.6978228300853</v>
      </c>
      <c r="I27" s="9">
        <f t="shared" si="3"/>
        <v>12.03782283008536</v>
      </c>
    </row>
    <row r="28" spans="1:9" ht="15">
      <c r="A28" s="2">
        <v>41944</v>
      </c>
      <c r="B28" s="3">
        <f>B27+B27*1.2054856%</f>
        <v>15.513962805190637</v>
      </c>
      <c r="C28" s="8">
        <v>100</v>
      </c>
      <c r="D28" s="4">
        <f t="shared" si="0"/>
        <v>6.91</v>
      </c>
      <c r="E28" s="4">
        <f t="shared" si="4"/>
        <v>186.56999999999994</v>
      </c>
      <c r="F28" s="7">
        <f t="shared" si="1"/>
        <v>0.44540521894818924</v>
      </c>
      <c r="G28" s="7">
        <f t="shared" si="5"/>
        <v>12.950831132107162</v>
      </c>
      <c r="H28" s="4">
        <f t="shared" si="2"/>
        <v>200.91871247981547</v>
      </c>
      <c r="I28" s="9">
        <f t="shared" si="3"/>
        <v>14.348712479815532</v>
      </c>
    </row>
    <row r="29" spans="1:9" ht="15">
      <c r="A29" s="2">
        <v>41974</v>
      </c>
      <c r="B29" s="3">
        <f>B28+B28*0.2218528%</f>
        <v>15.548380966064911</v>
      </c>
      <c r="C29" s="8">
        <v>100</v>
      </c>
      <c r="D29" s="4">
        <f t="shared" si="0"/>
        <v>6.91</v>
      </c>
      <c r="E29" s="4">
        <f t="shared" si="4"/>
        <v>193.47999999999993</v>
      </c>
      <c r="F29" s="7">
        <f t="shared" si="1"/>
        <v>0.4444192623708801</v>
      </c>
      <c r="G29" s="7">
        <f t="shared" si="5"/>
        <v>13.395250394478042</v>
      </c>
      <c r="H29" s="4">
        <f t="shared" si="2"/>
        <v>208.2744562691759</v>
      </c>
      <c r="I29" s="9">
        <f t="shared" si="3"/>
        <v>14.794456269175953</v>
      </c>
    </row>
    <row r="30" spans="1:9" ht="15">
      <c r="A30" s="2">
        <v>42005</v>
      </c>
      <c r="B30" s="3">
        <f>B29+B29*1.8343366%</f>
        <v>15.833590608832873</v>
      </c>
      <c r="C30" s="8">
        <v>100</v>
      </c>
      <c r="D30" s="4">
        <f t="shared" si="0"/>
        <v>6.91</v>
      </c>
      <c r="E30" s="4">
        <f t="shared" si="4"/>
        <v>200.38999999999993</v>
      </c>
      <c r="F30" s="7">
        <f t="shared" si="1"/>
        <v>0.43641396135032134</v>
      </c>
      <c r="G30" s="7">
        <f t="shared" si="5"/>
        <v>13.831664355828364</v>
      </c>
      <c r="H30" s="4">
        <f t="shared" si="2"/>
        <v>219.00491084897237</v>
      </c>
      <c r="I30" s="9">
        <f t="shared" si="3"/>
        <v>18.614910848972443</v>
      </c>
    </row>
    <row r="31" spans="1:9" ht="15">
      <c r="A31" s="2">
        <v>42036</v>
      </c>
      <c r="B31" s="3">
        <f>B30+B30*1.623117%</f>
        <v>16.090588309715244</v>
      </c>
      <c r="C31" s="8">
        <v>100</v>
      </c>
      <c r="D31" s="4">
        <f t="shared" si="0"/>
        <v>6.91</v>
      </c>
      <c r="E31" s="4">
        <f t="shared" si="4"/>
        <v>207.29999999999993</v>
      </c>
      <c r="F31" s="7">
        <f t="shared" si="1"/>
        <v>0.42944358944463523</v>
      </c>
      <c r="G31" s="7">
        <f t="shared" si="5"/>
        <v>14.261107945272999</v>
      </c>
      <c r="H31" s="4">
        <f t="shared" si="2"/>
        <v>229.4696167877969</v>
      </c>
      <c r="I31" s="9">
        <f t="shared" si="3"/>
        <v>22.16961678779697</v>
      </c>
    </row>
    <row r="32" spans="1:9" ht="15">
      <c r="A32" s="2">
        <v>42064</v>
      </c>
      <c r="B32" s="3">
        <f>B31+B31*0.8626928%</f>
        <v>16.2294006565408</v>
      </c>
      <c r="C32" s="8">
        <v>100</v>
      </c>
      <c r="D32" s="4">
        <f t="shared" si="0"/>
        <v>6.91</v>
      </c>
      <c r="E32" s="4">
        <f t="shared" si="4"/>
        <v>214.20999999999992</v>
      </c>
      <c r="F32" s="7">
        <f t="shared" si="1"/>
        <v>0.42577049801374645</v>
      </c>
      <c r="G32" s="7">
        <f t="shared" si="5"/>
        <v>14.686878443286744</v>
      </c>
      <c r="H32" s="4">
        <f t="shared" si="2"/>
        <v>238.3592346500128</v>
      </c>
      <c r="I32" s="9">
        <f t="shared" si="3"/>
        <v>24.149234650012886</v>
      </c>
    </row>
    <row r="33" spans="1:9" ht="15">
      <c r="A33" s="2">
        <v>42095</v>
      </c>
      <c r="B33" s="3">
        <f>B32-B32*0.6489611%</f>
        <v>16.124078159516706</v>
      </c>
      <c r="C33" s="8">
        <v>100</v>
      </c>
      <c r="D33" s="4">
        <f t="shared" si="0"/>
        <v>6.91</v>
      </c>
      <c r="E33" s="4">
        <f t="shared" si="4"/>
        <v>221.11999999999992</v>
      </c>
      <c r="F33" s="7">
        <f t="shared" si="1"/>
        <v>0.4285516313949148</v>
      </c>
      <c r="G33" s="7">
        <f t="shared" si="5"/>
        <v>15.11543007468166</v>
      </c>
      <c r="H33" s="4">
        <f t="shared" si="2"/>
        <v>243.72237593887652</v>
      </c>
      <c r="I33" s="9">
        <f t="shared" si="3"/>
        <v>22.602375938876605</v>
      </c>
    </row>
    <row r="34" spans="1:9" ht="15">
      <c r="A34" s="2">
        <v>42125</v>
      </c>
      <c r="B34" s="3">
        <f>B33+B33*0.0124774%</f>
        <v>16.12609002524498</v>
      </c>
      <c r="C34" s="8">
        <v>100</v>
      </c>
      <c r="D34" s="4">
        <f t="shared" si="0"/>
        <v>6.91</v>
      </c>
      <c r="E34" s="4">
        <f t="shared" si="4"/>
        <v>228.02999999999992</v>
      </c>
      <c r="F34" s="7">
        <f t="shared" si="1"/>
        <v>0.42849816596475476</v>
      </c>
      <c r="G34" s="7">
        <f t="shared" si="5"/>
        <v>15.543928240646414</v>
      </c>
      <c r="H34" s="4">
        <f t="shared" si="2"/>
        <v>250.6627861546119</v>
      </c>
      <c r="I34" s="9">
        <f t="shared" si="3"/>
        <v>22.632786154611978</v>
      </c>
    </row>
    <row r="35" spans="1:9" ht="15">
      <c r="A35" s="2">
        <v>42156</v>
      </c>
      <c r="B35" s="3">
        <f>B34-B34*1.6773007%</f>
        <v>15.855607004368917</v>
      </c>
      <c r="C35" s="8">
        <v>100</v>
      </c>
      <c r="D35" s="4">
        <f t="shared" si="0"/>
        <v>6.91</v>
      </c>
      <c r="E35" s="4">
        <f t="shared" si="4"/>
        <v>234.9399999999999</v>
      </c>
      <c r="F35" s="7">
        <f t="shared" si="1"/>
        <v>0.43580797620021683</v>
      </c>
      <c r="G35" s="7">
        <f t="shared" si="5"/>
        <v>15.97973621684663</v>
      </c>
      <c r="H35" s="4">
        <f t="shared" si="2"/>
        <v>253.36841748780108</v>
      </c>
      <c r="I35" s="9">
        <f t="shared" si="3"/>
        <v>18.42841748780117</v>
      </c>
    </row>
    <row r="36" spans="1:9" ht="15">
      <c r="A36" s="2">
        <v>42186</v>
      </c>
      <c r="B36" s="3">
        <f>B35+B35*1.5017684%</f>
        <v>16.093721499988717</v>
      </c>
      <c r="C36" s="8">
        <v>100</v>
      </c>
      <c r="D36" s="4">
        <f t="shared" si="0"/>
        <v>6.91</v>
      </c>
      <c r="E36" s="4">
        <f t="shared" si="4"/>
        <v>241.8499999999999</v>
      </c>
      <c r="F36" s="7">
        <f t="shared" si="1"/>
        <v>0.42935998364361183</v>
      </c>
      <c r="G36" s="7">
        <f t="shared" si="5"/>
        <v>16.409096200490243</v>
      </c>
      <c r="H36" s="4">
        <f t="shared" si="2"/>
        <v>264.083424317213</v>
      </c>
      <c r="I36" s="9">
        <f t="shared" si="3"/>
        <v>22.233424317213064</v>
      </c>
    </row>
    <row r="37" spans="1:9" ht="15">
      <c r="A37" s="2">
        <v>42217</v>
      </c>
      <c r="B37" s="3">
        <f>B36-B36*1.9269994%</f>
        <v>15.783595583246264</v>
      </c>
      <c r="C37" s="8">
        <v>100</v>
      </c>
      <c r="D37" s="4">
        <f t="shared" si="0"/>
        <v>6.91</v>
      </c>
      <c r="E37" s="4">
        <f t="shared" si="4"/>
        <v>248.7599999999999</v>
      </c>
      <c r="F37" s="7">
        <f t="shared" si="1"/>
        <v>0.43779631602666785</v>
      </c>
      <c r="G37" s="7">
        <f t="shared" si="5"/>
        <v>16.84689251651691</v>
      </c>
      <c r="H37" s="4">
        <f t="shared" si="2"/>
        <v>265.9045383151208</v>
      </c>
      <c r="I37" s="9">
        <f t="shared" si="3"/>
        <v>17.14453831512091</v>
      </c>
    </row>
    <row r="38" spans="1:9" ht="15">
      <c r="A38" s="2">
        <v>42248</v>
      </c>
      <c r="B38" s="3">
        <f>B37-B37*0.3210091%</f>
        <v>15.732928805116845</v>
      </c>
      <c r="C38" s="8">
        <v>100</v>
      </c>
      <c r="D38" s="4">
        <f t="shared" si="0"/>
        <v>6.91</v>
      </c>
      <c r="E38" s="4">
        <f t="shared" si="4"/>
        <v>255.6699999999999</v>
      </c>
      <c r="F38" s="7">
        <f t="shared" si="1"/>
        <v>0.43920620792186194</v>
      </c>
      <c r="G38" s="7">
        <f t="shared" si="5"/>
        <v>17.286098724438773</v>
      </c>
      <c r="H38" s="4">
        <f t="shared" si="2"/>
        <v>271.9609605498163</v>
      </c>
      <c r="I38" s="9">
        <f t="shared" si="3"/>
        <v>16.29096054981642</v>
      </c>
    </row>
    <row r="39" spans="1:9" ht="15">
      <c r="A39" s="2">
        <v>42278</v>
      </c>
      <c r="B39" s="3">
        <f>B38+B38*1.9686232%</f>
        <v>16.04265089161386</v>
      </c>
      <c r="C39" s="8">
        <v>100</v>
      </c>
      <c r="D39" s="4">
        <f t="shared" si="0"/>
        <v>6.91</v>
      </c>
      <c r="E39" s="4">
        <f t="shared" si="4"/>
        <v>262.5799999999999</v>
      </c>
      <c r="F39" s="7">
        <f t="shared" si="1"/>
        <v>0.4307268198182967</v>
      </c>
      <c r="G39" s="7">
        <f t="shared" si="5"/>
        <v>17.71682554425707</v>
      </c>
      <c r="H39" s="4">
        <f t="shared" si="2"/>
        <v>284.2248471141429</v>
      </c>
      <c r="I39" s="9">
        <f t="shared" si="3"/>
        <v>21.644847114142976</v>
      </c>
    </row>
    <row r="40" spans="1:9" ht="15">
      <c r="A40" s="2">
        <v>42309</v>
      </c>
      <c r="B40" s="3">
        <f>B39+B39*0.8419832%</f>
        <v>16.1777273169559</v>
      </c>
      <c r="C40" s="8">
        <v>100</v>
      </c>
      <c r="D40" s="4">
        <f t="shared" si="0"/>
        <v>6.91</v>
      </c>
      <c r="E40" s="4">
        <f t="shared" si="4"/>
        <v>269.48999999999995</v>
      </c>
      <c r="F40" s="7">
        <f t="shared" si="1"/>
        <v>0.4271304531606006</v>
      </c>
      <c r="G40" s="7">
        <f t="shared" si="5"/>
        <v>18.14395599741767</v>
      </c>
      <c r="H40" s="4">
        <f t="shared" si="2"/>
        <v>293.52797257706965</v>
      </c>
      <c r="I40" s="9">
        <f t="shared" si="3"/>
        <v>24.037972577069695</v>
      </c>
    </row>
    <row r="41" spans="1:9" ht="15">
      <c r="A41" s="2">
        <v>42339</v>
      </c>
      <c r="B41" s="3">
        <f>B40-B40*1.3488277%</f>
        <v>15.95951764967433</v>
      </c>
      <c r="C41" s="8">
        <v>100</v>
      </c>
      <c r="D41" s="4">
        <f t="shared" si="0"/>
        <v>6.91</v>
      </c>
      <c r="E41" s="4">
        <f t="shared" si="4"/>
        <v>276.4</v>
      </c>
      <c r="F41" s="7">
        <f t="shared" si="1"/>
        <v>0.43297047891300183</v>
      </c>
      <c r="G41" s="7">
        <f t="shared" si="5"/>
        <v>18.576926476330673</v>
      </c>
      <c r="H41" s="4">
        <f t="shared" si="2"/>
        <v>296.4787859757017</v>
      </c>
      <c r="I41" s="9">
        <f t="shared" si="3"/>
        <v>20.07878597570175</v>
      </c>
    </row>
    <row r="42" spans="1:9" ht="15">
      <c r="A42" s="2">
        <v>42370</v>
      </c>
      <c r="B42" s="3">
        <f>B41-B41*0.6224985%</f>
        <v>15.860169891697872</v>
      </c>
      <c r="C42" s="8">
        <v>100</v>
      </c>
      <c r="D42" s="4">
        <f t="shared" si="0"/>
        <v>6.91</v>
      </c>
      <c r="E42" s="4">
        <f t="shared" si="4"/>
        <v>283.31</v>
      </c>
      <c r="F42" s="7">
        <f t="shared" si="1"/>
        <v>0.43568259654123204</v>
      </c>
      <c r="G42" s="7">
        <f t="shared" si="5"/>
        <v>19.012609072871903</v>
      </c>
      <c r="H42" s="4">
        <f t="shared" si="2"/>
        <v>301.54320998018477</v>
      </c>
      <c r="I42" s="9">
        <f t="shared" si="3"/>
        <v>18.233209980184768</v>
      </c>
    </row>
    <row r="43" spans="1:9" ht="15">
      <c r="A43" s="2">
        <v>42401</v>
      </c>
      <c r="B43" s="3">
        <f>B42-B42*0.093401%</f>
        <v>15.845356334417326</v>
      </c>
      <c r="C43" s="8">
        <v>100</v>
      </c>
      <c r="D43" s="4">
        <f t="shared" si="0"/>
        <v>6.91</v>
      </c>
      <c r="E43" s="4">
        <f t="shared" si="4"/>
        <v>290.22</v>
      </c>
      <c r="F43" s="7">
        <f t="shared" si="1"/>
        <v>0.4360899088770223</v>
      </c>
      <c r="G43" s="7">
        <f t="shared" si="5"/>
        <v>19.448698981748926</v>
      </c>
      <c r="H43" s="4">
        <f t="shared" si="2"/>
        <v>308.17156560663113</v>
      </c>
      <c r="I43" s="9">
        <f t="shared" si="3"/>
        <v>17.951565606631107</v>
      </c>
    </row>
    <row r="44" spans="1:9" ht="15">
      <c r="A44" s="2">
        <v>42430</v>
      </c>
      <c r="B44" s="3">
        <f>B43+B43*0.7476138%</f>
        <v>15.963818405032605</v>
      </c>
      <c r="C44" s="8">
        <v>100</v>
      </c>
      <c r="D44" s="4">
        <f t="shared" si="0"/>
        <v>6.91</v>
      </c>
      <c r="E44" s="4">
        <f t="shared" si="4"/>
        <v>297.13000000000005</v>
      </c>
      <c r="F44" s="7">
        <f t="shared" si="1"/>
        <v>0.43285383388109816</v>
      </c>
      <c r="G44" s="7">
        <f t="shared" si="5"/>
        <v>19.881552815630023</v>
      </c>
      <c r="H44" s="4">
        <f t="shared" si="2"/>
        <v>317.3854987587824</v>
      </c>
      <c r="I44" s="9">
        <f>H44-E44</f>
        <v>20.255498758782323</v>
      </c>
    </row>
    <row r="45" spans="1:9" ht="15">
      <c r="A45" s="2">
        <v>42461</v>
      </c>
      <c r="B45" s="3">
        <v>15.965</v>
      </c>
      <c r="C45" s="8">
        <v>100</v>
      </c>
      <c r="D45" s="4">
        <f aca="true" t="shared" si="6" ref="D45:D56">C45*6.91/100</f>
        <v>6.91</v>
      </c>
      <c r="E45" s="4">
        <f aca="true" t="shared" si="7" ref="E45:E56">D45+E44</f>
        <v>304.0400000000001</v>
      </c>
      <c r="F45" s="7">
        <f aca="true" t="shared" si="8" ref="F45:F56">D45/B45</f>
        <v>0.43282179768243034</v>
      </c>
      <c r="G45" s="7">
        <f aca="true" t="shared" si="9" ref="G45:G56">F45+G44</f>
        <v>20.314374613312452</v>
      </c>
      <c r="H45" s="4">
        <f aca="true" t="shared" si="10" ref="H45:H56">G45*B45</f>
        <v>324.3189907015333</v>
      </c>
      <c r="I45" s="9">
        <f aca="true" t="shared" si="11" ref="I45:I64">H45-E45</f>
        <v>20.278990701533246</v>
      </c>
    </row>
    <row r="46" spans="1:9" ht="15">
      <c r="A46" s="2">
        <v>42491</v>
      </c>
      <c r="B46" s="3">
        <v>16.083</v>
      </c>
      <c r="C46" s="8">
        <v>100</v>
      </c>
      <c r="D46" s="4">
        <f t="shared" si="6"/>
        <v>6.91</v>
      </c>
      <c r="E46" s="4">
        <f t="shared" si="7"/>
        <v>310.9500000000001</v>
      </c>
      <c r="F46" s="7">
        <f t="shared" si="8"/>
        <v>0.429646210284151</v>
      </c>
      <c r="G46" s="7">
        <f t="shared" si="9"/>
        <v>20.744020823596603</v>
      </c>
      <c r="H46" s="4">
        <f t="shared" si="10"/>
        <v>333.6260869059041</v>
      </c>
      <c r="I46" s="9">
        <f t="shared" si="11"/>
        <v>22.676086905904015</v>
      </c>
    </row>
    <row r="47" spans="1:9" ht="15">
      <c r="A47" s="2">
        <v>42522</v>
      </c>
      <c r="B47" s="3">
        <v>16.121</v>
      </c>
      <c r="C47" s="8">
        <v>100</v>
      </c>
      <c r="D47" s="4">
        <f t="shared" si="6"/>
        <v>6.91</v>
      </c>
      <c r="E47" s="4">
        <f t="shared" si="7"/>
        <v>317.8600000000001</v>
      </c>
      <c r="F47" s="7">
        <f t="shared" si="8"/>
        <v>0.4286334594628125</v>
      </c>
      <c r="G47" s="7">
        <f t="shared" si="9"/>
        <v>21.172654283059416</v>
      </c>
      <c r="H47" s="4">
        <f t="shared" si="10"/>
        <v>341.3243596972008</v>
      </c>
      <c r="I47" s="9">
        <f t="shared" si="11"/>
        <v>23.464359697200678</v>
      </c>
    </row>
    <row r="48" spans="1:9" ht="15">
      <c r="A48" s="2">
        <v>42552</v>
      </c>
      <c r="B48" s="3">
        <v>16.288</v>
      </c>
      <c r="C48" s="8">
        <v>100</v>
      </c>
      <c r="D48" s="4">
        <f t="shared" si="6"/>
        <v>6.91</v>
      </c>
      <c r="E48" s="4">
        <f t="shared" si="7"/>
        <v>324.77000000000015</v>
      </c>
      <c r="F48" s="7">
        <f t="shared" si="8"/>
        <v>0.4242387033398821</v>
      </c>
      <c r="G48" s="7">
        <f t="shared" si="9"/>
        <v>21.596892986399297</v>
      </c>
      <c r="H48" s="4">
        <f t="shared" si="10"/>
        <v>351.77019296247175</v>
      </c>
      <c r="I48" s="9">
        <f t="shared" si="11"/>
        <v>27.0001929624716</v>
      </c>
    </row>
    <row r="49" spans="1:9" ht="15">
      <c r="A49" s="2">
        <v>42583</v>
      </c>
      <c r="B49" s="3">
        <v>16.313</v>
      </c>
      <c r="C49" s="8">
        <v>100</v>
      </c>
      <c r="D49" s="4">
        <f t="shared" si="6"/>
        <v>6.91</v>
      </c>
      <c r="E49" s="4">
        <f t="shared" si="7"/>
        <v>331.6800000000002</v>
      </c>
      <c r="F49" s="7">
        <f t="shared" si="8"/>
        <v>0.42358854900999204</v>
      </c>
      <c r="G49" s="7">
        <f t="shared" si="9"/>
        <v>22.02048153540929</v>
      </c>
      <c r="H49" s="4">
        <f t="shared" si="10"/>
        <v>359.2201152871317</v>
      </c>
      <c r="I49" s="9">
        <f t="shared" si="11"/>
        <v>27.540115287131528</v>
      </c>
    </row>
    <row r="50" spans="1:9" ht="15">
      <c r="A50" s="2">
        <v>42614</v>
      </c>
      <c r="B50" s="3">
        <v>16.314</v>
      </c>
      <c r="C50" s="8">
        <v>100</v>
      </c>
      <c r="D50" s="4">
        <f t="shared" si="6"/>
        <v>6.91</v>
      </c>
      <c r="E50" s="4">
        <f t="shared" si="7"/>
        <v>338.5900000000002</v>
      </c>
      <c r="F50" s="7">
        <f t="shared" si="8"/>
        <v>0.42356258428343757</v>
      </c>
      <c r="G50" s="7">
        <f t="shared" si="9"/>
        <v>22.444044119692727</v>
      </c>
      <c r="H50" s="4">
        <f t="shared" si="10"/>
        <v>366.15213576866716</v>
      </c>
      <c r="I50" s="9">
        <f t="shared" si="11"/>
        <v>27.562135768666963</v>
      </c>
    </row>
    <row r="51" spans="1:9" ht="15">
      <c r="A51" s="2">
        <v>42644</v>
      </c>
      <c r="B51" s="3">
        <v>16.209</v>
      </c>
      <c r="C51" s="8">
        <v>100</v>
      </c>
      <c r="D51" s="4">
        <f t="shared" si="6"/>
        <v>6.91</v>
      </c>
      <c r="E51" s="4">
        <f t="shared" si="7"/>
        <v>345.5000000000002</v>
      </c>
      <c r="F51" s="7">
        <f t="shared" si="8"/>
        <v>0.42630637300265284</v>
      </c>
      <c r="G51" s="7">
        <f t="shared" si="9"/>
        <v>22.87035049269538</v>
      </c>
      <c r="H51" s="4">
        <f t="shared" si="10"/>
        <v>370.7055111360994</v>
      </c>
      <c r="I51" s="9">
        <f t="shared" si="11"/>
        <v>25.205511136099176</v>
      </c>
    </row>
    <row r="52" spans="1:9" ht="15">
      <c r="A52" s="2">
        <v>42675</v>
      </c>
      <c r="B52" s="3">
        <v>16.174</v>
      </c>
      <c r="C52" s="8">
        <v>100</v>
      </c>
      <c r="D52" s="4">
        <f t="shared" si="6"/>
        <v>6.91</v>
      </c>
      <c r="E52" s="4">
        <f t="shared" si="7"/>
        <v>352.41000000000025</v>
      </c>
      <c r="F52" s="7">
        <f t="shared" si="8"/>
        <v>0.42722888586620505</v>
      </c>
      <c r="G52" s="7">
        <f t="shared" si="9"/>
        <v>23.297579378561586</v>
      </c>
      <c r="H52" s="4">
        <f t="shared" si="10"/>
        <v>376.81504886885506</v>
      </c>
      <c r="I52" s="9">
        <f t="shared" si="11"/>
        <v>24.405048868854806</v>
      </c>
    </row>
    <row r="53" spans="1:9" ht="15">
      <c r="A53" s="2">
        <v>42705</v>
      </c>
      <c r="B53" s="3">
        <v>16.371</v>
      </c>
      <c r="C53" s="8">
        <v>100</v>
      </c>
      <c r="D53" s="4">
        <f t="shared" si="6"/>
        <v>6.91</v>
      </c>
      <c r="E53" s="4">
        <f t="shared" si="7"/>
        <v>359.3200000000003</v>
      </c>
      <c r="F53" s="7">
        <f t="shared" si="8"/>
        <v>0.42208783825056506</v>
      </c>
      <c r="G53" s="7">
        <f t="shared" si="9"/>
        <v>23.71966721681215</v>
      </c>
      <c r="H53" s="4">
        <f t="shared" si="10"/>
        <v>388.3146720064317</v>
      </c>
      <c r="I53" s="9">
        <f t="shared" si="11"/>
        <v>28.994672006431415</v>
      </c>
    </row>
    <row r="54" spans="1:9" ht="15">
      <c r="A54" s="2">
        <v>42736</v>
      </c>
      <c r="B54" s="3">
        <v>16.292</v>
      </c>
      <c r="C54" s="8">
        <v>100</v>
      </c>
      <c r="D54" s="4">
        <f t="shared" si="6"/>
        <v>6.91</v>
      </c>
      <c r="E54" s="4">
        <f t="shared" si="7"/>
        <v>366.2300000000003</v>
      </c>
      <c r="F54" s="7">
        <f t="shared" si="8"/>
        <v>0.42413454456174804</v>
      </c>
      <c r="G54" s="7">
        <f t="shared" si="9"/>
        <v>24.1438017613739</v>
      </c>
      <c r="H54" s="4">
        <f t="shared" si="10"/>
        <v>393.3508182963036</v>
      </c>
      <c r="I54" s="9">
        <f t="shared" si="11"/>
        <v>27.120818296303298</v>
      </c>
    </row>
    <row r="55" spans="1:9" ht="15">
      <c r="A55" s="2">
        <v>42767</v>
      </c>
      <c r="B55" s="3">
        <v>16.442</v>
      </c>
      <c r="C55" s="8">
        <v>100</v>
      </c>
      <c r="D55" s="4">
        <f t="shared" si="6"/>
        <v>6.91</v>
      </c>
      <c r="E55" s="4">
        <f t="shared" si="7"/>
        <v>373.1400000000003</v>
      </c>
      <c r="F55" s="7">
        <f t="shared" si="8"/>
        <v>0.4202651745529741</v>
      </c>
      <c r="G55" s="7">
        <f t="shared" si="9"/>
        <v>24.564066935926874</v>
      </c>
      <c r="H55" s="4">
        <f t="shared" si="10"/>
        <v>403.8823885605097</v>
      </c>
      <c r="I55" s="9">
        <f t="shared" si="11"/>
        <v>30.74238856050937</v>
      </c>
    </row>
    <row r="56" spans="1:9" ht="15">
      <c r="A56" s="2">
        <v>42795</v>
      </c>
      <c r="B56" s="3">
        <v>16.481</v>
      </c>
      <c r="C56" s="8">
        <v>100</v>
      </c>
      <c r="D56" s="4">
        <f t="shared" si="6"/>
        <v>6.91</v>
      </c>
      <c r="E56" s="4">
        <f t="shared" si="7"/>
        <v>380.05000000000035</v>
      </c>
      <c r="F56" s="7">
        <f t="shared" si="8"/>
        <v>0.4192706753230993</v>
      </c>
      <c r="G56" s="7">
        <f t="shared" si="9"/>
        <v>24.983337611249972</v>
      </c>
      <c r="H56" s="4">
        <f t="shared" si="10"/>
        <v>411.75038717101086</v>
      </c>
      <c r="I56" s="9">
        <f t="shared" si="11"/>
        <v>31.700387171010505</v>
      </c>
    </row>
    <row r="57" spans="1:9" ht="15">
      <c r="A57" s="2">
        <v>42826</v>
      </c>
      <c r="B57" s="3">
        <v>16.539</v>
      </c>
      <c r="C57" s="8">
        <v>100</v>
      </c>
      <c r="D57" s="4">
        <f aca="true" t="shared" si="12" ref="D57:D98">C57*6.91/100</f>
        <v>6.91</v>
      </c>
      <c r="E57" s="4">
        <f aca="true" t="shared" si="13" ref="E57:E71">D57+E56</f>
        <v>386.9600000000004</v>
      </c>
      <c r="F57" s="7">
        <f aca="true" t="shared" si="14" ref="F57:F64">D57/B57</f>
        <v>0.4178003506862567</v>
      </c>
      <c r="G57" s="7">
        <f aca="true" t="shared" si="15" ref="G57:G71">F57+G56</f>
        <v>25.40113796193623</v>
      </c>
      <c r="H57" s="4">
        <f aca="true" t="shared" si="16" ref="H57:H64">G57*B57</f>
        <v>420.10942075246334</v>
      </c>
      <c r="I57" s="9">
        <f t="shared" si="11"/>
        <v>33.14942075246296</v>
      </c>
    </row>
    <row r="58" spans="1:9" ht="15">
      <c r="A58" s="2">
        <v>42856</v>
      </c>
      <c r="B58" s="3">
        <v>16.581</v>
      </c>
      <c r="C58" s="8">
        <v>100</v>
      </c>
      <c r="D58" s="4">
        <f t="shared" si="12"/>
        <v>6.91</v>
      </c>
      <c r="E58" s="4">
        <f t="shared" si="13"/>
        <v>393.8700000000004</v>
      </c>
      <c r="F58" s="7">
        <f t="shared" si="14"/>
        <v>0.41674205415837406</v>
      </c>
      <c r="G58" s="7">
        <f t="shared" si="15"/>
        <v>25.817880016094602</v>
      </c>
      <c r="H58" s="4">
        <f t="shared" si="16"/>
        <v>428.0862685468646</v>
      </c>
      <c r="I58" s="9">
        <f t="shared" si="11"/>
        <v>34.21626854686417</v>
      </c>
    </row>
    <row r="59" spans="1:9" ht="15">
      <c r="A59" s="2">
        <v>42887</v>
      </c>
      <c r="B59" s="3">
        <v>16.516</v>
      </c>
      <c r="C59" s="8">
        <v>100</v>
      </c>
      <c r="D59" s="4">
        <f t="shared" si="12"/>
        <v>6.91</v>
      </c>
      <c r="E59" s="4">
        <f t="shared" si="13"/>
        <v>400.7800000000004</v>
      </c>
      <c r="F59" s="7">
        <f t="shared" si="14"/>
        <v>0.41838217486074114</v>
      </c>
      <c r="G59" s="7">
        <f t="shared" si="15"/>
        <v>26.236262190955344</v>
      </c>
      <c r="H59" s="4">
        <f t="shared" si="16"/>
        <v>433.3181063458184</v>
      </c>
      <c r="I59" s="9">
        <f t="shared" si="11"/>
        <v>32.538106345817994</v>
      </c>
    </row>
    <row r="60" spans="1:9" ht="15">
      <c r="A60" s="2">
        <v>42917</v>
      </c>
      <c r="B60" s="3">
        <v>16.555</v>
      </c>
      <c r="C60" s="8">
        <v>100</v>
      </c>
      <c r="D60" s="4">
        <f t="shared" si="12"/>
        <v>6.91</v>
      </c>
      <c r="E60" s="4">
        <f t="shared" si="13"/>
        <v>407.69000000000045</v>
      </c>
      <c r="F60" s="7">
        <f t="shared" si="14"/>
        <v>0.4173965569314407</v>
      </c>
      <c r="G60" s="7">
        <f t="shared" si="15"/>
        <v>26.653658747886784</v>
      </c>
      <c r="H60" s="4">
        <f t="shared" si="16"/>
        <v>441.2513205712657</v>
      </c>
      <c r="I60" s="9">
        <f t="shared" si="11"/>
        <v>33.56132057126524</v>
      </c>
    </row>
    <row r="61" spans="1:9" ht="15">
      <c r="A61" s="2">
        <v>42948</v>
      </c>
      <c r="B61" s="3">
        <v>16.587</v>
      </c>
      <c r="C61" s="8">
        <v>100</v>
      </c>
      <c r="D61" s="4">
        <f t="shared" si="12"/>
        <v>6.91</v>
      </c>
      <c r="E61" s="4">
        <f t="shared" si="13"/>
        <v>414.6000000000005</v>
      </c>
      <c r="F61" s="7">
        <f t="shared" si="14"/>
        <v>0.4165913064448062</v>
      </c>
      <c r="G61" s="7">
        <f t="shared" si="15"/>
        <v>27.07025005433159</v>
      </c>
      <c r="H61" s="4">
        <f t="shared" si="16"/>
        <v>449.0142376511981</v>
      </c>
      <c r="I61" s="9">
        <f t="shared" si="11"/>
        <v>34.414237651197595</v>
      </c>
    </row>
    <row r="62" spans="1:9" ht="15">
      <c r="A62" s="2">
        <v>42979</v>
      </c>
      <c r="B62" s="3">
        <v>16.666</v>
      </c>
      <c r="C62" s="8">
        <v>100</v>
      </c>
      <c r="D62" s="4">
        <f t="shared" si="12"/>
        <v>6.91</v>
      </c>
      <c r="E62" s="4">
        <f t="shared" si="13"/>
        <v>421.5100000000005</v>
      </c>
      <c r="F62" s="7">
        <f t="shared" si="14"/>
        <v>0.4146165846633865</v>
      </c>
      <c r="G62" s="7">
        <f t="shared" si="15"/>
        <v>27.484866638994976</v>
      </c>
      <c r="H62" s="4">
        <f t="shared" si="16"/>
        <v>458.06278740549027</v>
      </c>
      <c r="I62" s="9">
        <f t="shared" si="11"/>
        <v>36.55278740548977</v>
      </c>
    </row>
    <row r="63" spans="1:9" ht="15">
      <c r="A63" s="2">
        <v>43009</v>
      </c>
      <c r="B63" s="3">
        <f>B62+(B62*0.900968%)</f>
        <v>16.81615532688</v>
      </c>
      <c r="C63" s="8">
        <v>100</v>
      </c>
      <c r="D63" s="4">
        <f t="shared" si="12"/>
        <v>6.91</v>
      </c>
      <c r="E63" s="4">
        <f t="shared" si="13"/>
        <v>428.4200000000005</v>
      </c>
      <c r="F63" s="7">
        <f t="shared" si="14"/>
        <v>0.41091437761368804</v>
      </c>
      <c r="G63" s="7">
        <f t="shared" si="15"/>
        <v>27.895781016608666</v>
      </c>
      <c r="H63" s="4">
        <f t="shared" si="16"/>
        <v>469.0997865399218</v>
      </c>
      <c r="I63" s="9">
        <f t="shared" si="11"/>
        <v>40.67978653992128</v>
      </c>
    </row>
    <row r="64" spans="1:9" ht="15">
      <c r="A64" s="2">
        <v>43040</v>
      </c>
      <c r="B64" s="3">
        <f>B63+B63*-0.0528464%</f>
        <v>16.807268594171337</v>
      </c>
      <c r="C64" s="8">
        <v>100</v>
      </c>
      <c r="D64" s="4">
        <f t="shared" si="12"/>
        <v>6.91</v>
      </c>
      <c r="E64" s="4">
        <f t="shared" si="13"/>
        <v>435.33000000000055</v>
      </c>
      <c r="F64" s="7">
        <f t="shared" si="14"/>
        <v>0.4111316458878005</v>
      </c>
      <c r="G64" s="7">
        <f t="shared" si="15"/>
        <v>28.306912662496465</v>
      </c>
      <c r="H64" s="4">
        <f t="shared" si="16"/>
        <v>475.76188419032775</v>
      </c>
      <c r="I64" s="9">
        <f t="shared" si="11"/>
        <v>40.431884190327196</v>
      </c>
    </row>
    <row r="65" spans="1:9" ht="15">
      <c r="A65" s="2">
        <v>43070</v>
      </c>
      <c r="B65" s="3">
        <f>B64+B64*-0.0446724%</f>
        <v>16.799760383915874</v>
      </c>
      <c r="C65" s="8">
        <v>100</v>
      </c>
      <c r="D65" s="4">
        <f t="shared" si="12"/>
        <v>6.91</v>
      </c>
      <c r="E65" s="4">
        <f t="shared" si="13"/>
        <v>442.2400000000006</v>
      </c>
      <c r="F65" s="7">
        <f aca="true" t="shared" si="17" ref="F65:F98">D65/B65</f>
        <v>0.4113153903442366</v>
      </c>
      <c r="G65" s="7">
        <f t="shared" si="15"/>
        <v>28.7182280528407</v>
      </c>
      <c r="H65" s="4">
        <f aca="true" t="shared" si="18" ref="H65:H98">G65*B65</f>
        <v>482.4593499383747</v>
      </c>
      <c r="I65" s="9">
        <f aca="true" t="shared" si="19" ref="I65:I98">H65-E65</f>
        <v>40.21934993837414</v>
      </c>
    </row>
    <row r="66" spans="1:9" ht="15">
      <c r="A66" s="2">
        <v>43101</v>
      </c>
      <c r="B66" s="3">
        <v>16.848</v>
      </c>
      <c r="C66" s="8">
        <v>100</v>
      </c>
      <c r="D66" s="4">
        <f t="shared" si="12"/>
        <v>6.91</v>
      </c>
      <c r="E66" s="4">
        <f t="shared" si="13"/>
        <v>449.1500000000006</v>
      </c>
      <c r="F66" s="7">
        <f t="shared" si="17"/>
        <v>0.4101377018043685</v>
      </c>
      <c r="G66" s="7">
        <f t="shared" si="15"/>
        <v>29.12836575464507</v>
      </c>
      <c r="H66" s="4">
        <f t="shared" si="18"/>
        <v>490.75470623426014</v>
      </c>
      <c r="I66" s="9">
        <f t="shared" si="19"/>
        <v>41.60470623425954</v>
      </c>
    </row>
    <row r="67" spans="1:9" ht="15">
      <c r="A67" s="2">
        <v>43132</v>
      </c>
      <c r="B67" s="3">
        <v>16.712</v>
      </c>
      <c r="C67" s="8">
        <v>100</v>
      </c>
      <c r="D67" s="4">
        <f t="shared" si="12"/>
        <v>6.91</v>
      </c>
      <c r="E67" s="4">
        <f t="shared" si="13"/>
        <v>456.0600000000006</v>
      </c>
      <c r="F67" s="7">
        <f t="shared" si="17"/>
        <v>0.4134753470560077</v>
      </c>
      <c r="G67" s="7">
        <f t="shared" si="15"/>
        <v>29.541841101701078</v>
      </c>
      <c r="H67" s="4">
        <f t="shared" si="18"/>
        <v>493.7032484916284</v>
      </c>
      <c r="I67" s="9">
        <f t="shared" si="19"/>
        <v>37.64324849162779</v>
      </c>
    </row>
    <row r="68" spans="1:9" ht="15">
      <c r="A68" s="2">
        <v>43160</v>
      </c>
      <c r="B68" s="3">
        <v>16.659</v>
      </c>
      <c r="C68" s="8">
        <v>100</v>
      </c>
      <c r="D68" s="4">
        <f t="shared" si="12"/>
        <v>6.91</v>
      </c>
      <c r="E68" s="4">
        <f t="shared" si="13"/>
        <v>462.97000000000065</v>
      </c>
      <c r="F68" s="7">
        <f t="shared" si="17"/>
        <v>0.4147908037697341</v>
      </c>
      <c r="G68" s="7">
        <f t="shared" si="15"/>
        <v>29.95663190547081</v>
      </c>
      <c r="H68" s="4">
        <f t="shared" si="18"/>
        <v>499.04753091323823</v>
      </c>
      <c r="I68" s="9">
        <f t="shared" si="19"/>
        <v>36.07753091323758</v>
      </c>
    </row>
    <row r="69" spans="1:9" ht="15">
      <c r="A69" s="2">
        <v>43191</v>
      </c>
      <c r="B69" s="3">
        <v>16.747</v>
      </c>
      <c r="C69" s="8">
        <v>100</v>
      </c>
      <c r="D69" s="4">
        <f t="shared" si="12"/>
        <v>6.91</v>
      </c>
      <c r="E69" s="4">
        <f t="shared" si="13"/>
        <v>469.8800000000007</v>
      </c>
      <c r="F69" s="7">
        <f t="shared" si="17"/>
        <v>0.41261121394876693</v>
      </c>
      <c r="G69" s="7">
        <f t="shared" si="15"/>
        <v>30.36924311941958</v>
      </c>
      <c r="H69" s="4">
        <f t="shared" si="18"/>
        <v>508.59371452091966</v>
      </c>
      <c r="I69" s="9">
        <f t="shared" si="19"/>
        <v>38.713714520918984</v>
      </c>
    </row>
    <row r="70" spans="1:9" ht="15">
      <c r="A70" s="2">
        <v>43221</v>
      </c>
      <c r="B70" s="3">
        <v>16.705</v>
      </c>
      <c r="C70" s="8">
        <v>100</v>
      </c>
      <c r="D70" s="4">
        <f t="shared" si="12"/>
        <v>6.91</v>
      </c>
      <c r="E70" s="4">
        <f t="shared" si="13"/>
        <v>476.7900000000007</v>
      </c>
      <c r="F70" s="7">
        <f t="shared" si="17"/>
        <v>0.4136486082011374</v>
      </c>
      <c r="G70" s="7">
        <f t="shared" si="15"/>
        <v>30.782891727620715</v>
      </c>
      <c r="H70" s="4">
        <f t="shared" si="18"/>
        <v>514.228206309904</v>
      </c>
      <c r="I70" s="9">
        <f t="shared" si="19"/>
        <v>37.43820630990325</v>
      </c>
    </row>
    <row r="71" spans="1:9" ht="15">
      <c r="A71" s="2">
        <v>43252</v>
      </c>
      <c r="B71" s="3">
        <v>16.702</v>
      </c>
      <c r="C71" s="8">
        <v>100</v>
      </c>
      <c r="D71" s="4">
        <f t="shared" si="12"/>
        <v>6.91</v>
      </c>
      <c r="E71" s="4">
        <f t="shared" si="13"/>
        <v>483.7000000000007</v>
      </c>
      <c r="F71" s="7">
        <f t="shared" si="17"/>
        <v>0.41372290743623513</v>
      </c>
      <c r="G71" s="7">
        <f t="shared" si="15"/>
        <v>31.19661463505695</v>
      </c>
      <c r="H71" s="4">
        <f t="shared" si="18"/>
        <v>521.0458576347212</v>
      </c>
      <c r="I71" s="9">
        <f t="shared" si="19"/>
        <v>37.34585763472046</v>
      </c>
    </row>
    <row r="72" spans="1:9" ht="15">
      <c r="A72" s="2">
        <v>43282</v>
      </c>
      <c r="B72" s="3">
        <v>16.804</v>
      </c>
      <c r="C72" s="8">
        <v>100</v>
      </c>
      <c r="D72" s="4">
        <f t="shared" si="12"/>
        <v>6.91</v>
      </c>
      <c r="E72" s="4">
        <f aca="true" t="shared" si="20" ref="E72:E98">D72+E71</f>
        <v>490.61000000000075</v>
      </c>
      <c r="F72" s="7">
        <f t="shared" si="17"/>
        <v>0.4112116162818377</v>
      </c>
      <c r="G72" s="7">
        <f aca="true" t="shared" si="21" ref="G72:G98">F72+G71</f>
        <v>31.607826251338786</v>
      </c>
      <c r="H72" s="4">
        <f t="shared" si="18"/>
        <v>531.1379123274969</v>
      </c>
      <c r="I72" s="9">
        <f t="shared" si="19"/>
        <v>40.52791232749615</v>
      </c>
    </row>
    <row r="73" spans="1:9" ht="15">
      <c r="A73" s="2">
        <v>43313</v>
      </c>
      <c r="B73" s="3">
        <v>16.77</v>
      </c>
      <c r="C73" s="8">
        <v>100</v>
      </c>
      <c r="D73" s="4">
        <f t="shared" si="12"/>
        <v>6.91</v>
      </c>
      <c r="E73" s="4">
        <f t="shared" si="20"/>
        <v>497.5200000000008</v>
      </c>
      <c r="F73" s="7">
        <f t="shared" si="17"/>
        <v>0.4120453190220632</v>
      </c>
      <c r="G73" s="7">
        <f t="shared" si="21"/>
        <v>32.01987157036085</v>
      </c>
      <c r="H73" s="4">
        <f t="shared" si="18"/>
        <v>536.9732462349514</v>
      </c>
      <c r="I73" s="9">
        <f t="shared" si="19"/>
        <v>39.4532462349506</v>
      </c>
    </row>
    <row r="74" spans="1:9" ht="15">
      <c r="A74" s="2">
        <v>43344</v>
      </c>
      <c r="B74" s="3">
        <v>16.786</v>
      </c>
      <c r="C74" s="8">
        <v>100</v>
      </c>
      <c r="D74" s="4">
        <f t="shared" si="12"/>
        <v>6.91</v>
      </c>
      <c r="E74" s="4">
        <f t="shared" si="20"/>
        <v>504.4300000000008</v>
      </c>
      <c r="F74" s="7">
        <f t="shared" si="17"/>
        <v>0.4116525676158703</v>
      </c>
      <c r="G74" s="7">
        <f t="shared" si="21"/>
        <v>32.431524137976716</v>
      </c>
      <c r="H74" s="4">
        <f t="shared" si="18"/>
        <v>544.3955641800771</v>
      </c>
      <c r="I74" s="9">
        <f t="shared" si="19"/>
        <v>39.96556418007634</v>
      </c>
    </row>
    <row r="75" spans="1:9" ht="15">
      <c r="A75" s="2">
        <v>43374</v>
      </c>
      <c r="B75" s="3">
        <v>16.532</v>
      </c>
      <c r="C75" s="8">
        <v>100</v>
      </c>
      <c r="D75" s="4">
        <f t="shared" si="12"/>
        <v>6.91</v>
      </c>
      <c r="E75" s="4">
        <f t="shared" si="20"/>
        <v>511.3400000000008</v>
      </c>
      <c r="F75" s="7">
        <f t="shared" si="17"/>
        <v>0.41797725623034115</v>
      </c>
      <c r="G75" s="7">
        <f t="shared" si="21"/>
        <v>32.84950139420706</v>
      </c>
      <c r="H75" s="4">
        <f t="shared" si="18"/>
        <v>543.0679570490311</v>
      </c>
      <c r="I75" s="9">
        <f t="shared" si="19"/>
        <v>31.727957049030238</v>
      </c>
    </row>
    <row r="76" spans="1:9" ht="15">
      <c r="A76" s="2">
        <v>43405</v>
      </c>
      <c r="B76" s="3">
        <v>16.553</v>
      </c>
      <c r="C76" s="8">
        <v>100</v>
      </c>
      <c r="D76" s="4">
        <f t="shared" si="12"/>
        <v>6.91</v>
      </c>
      <c r="E76" s="4">
        <f t="shared" si="20"/>
        <v>518.2500000000008</v>
      </c>
      <c r="F76" s="7">
        <f t="shared" si="17"/>
        <v>0.41744698846130607</v>
      </c>
      <c r="G76" s="7">
        <f t="shared" si="21"/>
        <v>33.26694838266837</v>
      </c>
      <c r="H76" s="4">
        <f t="shared" si="18"/>
        <v>550.6677965783095</v>
      </c>
      <c r="I76" s="9">
        <f t="shared" si="19"/>
        <v>32.41779657830875</v>
      </c>
    </row>
    <row r="77" spans="1:9" ht="15">
      <c r="A77" s="2">
        <v>43435</v>
      </c>
      <c r="B77" s="3">
        <v>16.36</v>
      </c>
      <c r="C77" s="8">
        <v>100</v>
      </c>
      <c r="D77" s="4">
        <f t="shared" si="12"/>
        <v>6.91</v>
      </c>
      <c r="E77" s="4">
        <f t="shared" si="20"/>
        <v>525.1600000000008</v>
      </c>
      <c r="F77" s="7">
        <f t="shared" si="17"/>
        <v>0.42237163814180934</v>
      </c>
      <c r="G77" s="7">
        <f t="shared" si="21"/>
        <v>33.68932002081018</v>
      </c>
      <c r="H77" s="4">
        <f t="shared" si="18"/>
        <v>551.1572755404545</v>
      </c>
      <c r="I77" s="9">
        <f t="shared" si="19"/>
        <v>25.997275540453757</v>
      </c>
    </row>
    <row r="78" spans="1:9" ht="15">
      <c r="A78" s="2">
        <v>43466</v>
      </c>
      <c r="B78" s="3">
        <v>16.633</v>
      </c>
      <c r="C78" s="8">
        <v>100</v>
      </c>
      <c r="D78" s="4">
        <f t="shared" si="12"/>
        <v>6.91</v>
      </c>
      <c r="E78" s="4">
        <f t="shared" si="20"/>
        <v>532.0700000000007</v>
      </c>
      <c r="F78" s="7">
        <f t="shared" si="17"/>
        <v>0.41543918715805933</v>
      </c>
      <c r="G78" s="7">
        <f t="shared" si="21"/>
        <v>34.104759207968236</v>
      </c>
      <c r="H78" s="4">
        <f t="shared" si="18"/>
        <v>567.2644599061356</v>
      </c>
      <c r="I78" s="9">
        <f t="shared" si="19"/>
        <v>35.19445990613485</v>
      </c>
    </row>
    <row r="79" spans="1:9" ht="15">
      <c r="A79" s="2">
        <v>43497</v>
      </c>
      <c r="B79" s="3">
        <v>16.738</v>
      </c>
      <c r="C79" s="8">
        <v>100</v>
      </c>
      <c r="D79" s="4">
        <f t="shared" si="12"/>
        <v>6.91</v>
      </c>
      <c r="E79" s="4">
        <f t="shared" si="20"/>
        <v>538.9800000000007</v>
      </c>
      <c r="F79" s="7">
        <f t="shared" si="17"/>
        <v>0.4128330744413909</v>
      </c>
      <c r="G79" s="7">
        <f t="shared" si="21"/>
        <v>34.51759228240963</v>
      </c>
      <c r="H79" s="4">
        <f t="shared" si="18"/>
        <v>577.7554596229724</v>
      </c>
      <c r="I79" s="9">
        <f t="shared" si="19"/>
        <v>38.77545962297165</v>
      </c>
    </row>
    <row r="80" spans="1:9" ht="15">
      <c r="A80" s="2">
        <v>43525</v>
      </c>
      <c r="B80" s="3">
        <v>16.905</v>
      </c>
      <c r="C80" s="8">
        <v>100</v>
      </c>
      <c r="D80" s="4">
        <f t="shared" si="12"/>
        <v>6.91</v>
      </c>
      <c r="E80" s="4">
        <f t="shared" si="20"/>
        <v>545.8900000000007</v>
      </c>
      <c r="F80" s="7">
        <f t="shared" si="17"/>
        <v>0.4087548062703342</v>
      </c>
      <c r="G80" s="7">
        <f t="shared" si="21"/>
        <v>34.92634708867997</v>
      </c>
      <c r="H80" s="4">
        <f t="shared" si="18"/>
        <v>590.4298975341349</v>
      </c>
      <c r="I80" s="9">
        <f t="shared" si="19"/>
        <v>44.539897534134184</v>
      </c>
    </row>
    <row r="81" spans="1:9" ht="15">
      <c r="A81" s="2">
        <v>43556</v>
      </c>
      <c r="B81" s="3">
        <v>17.029</v>
      </c>
      <c r="C81" s="8">
        <v>100</v>
      </c>
      <c r="D81" s="4">
        <f t="shared" si="12"/>
        <v>6.91</v>
      </c>
      <c r="E81" s="4">
        <f t="shared" si="20"/>
        <v>552.8000000000006</v>
      </c>
      <c r="F81" s="7">
        <f t="shared" si="17"/>
        <v>0.40577837806095485</v>
      </c>
      <c r="G81" s="7">
        <f t="shared" si="21"/>
        <v>35.332125466740926</v>
      </c>
      <c r="H81" s="4">
        <f t="shared" si="18"/>
        <v>601.6707645731312</v>
      </c>
      <c r="I81" s="9">
        <f t="shared" si="19"/>
        <v>48.8707645731306</v>
      </c>
    </row>
    <row r="82" spans="1:9" ht="15">
      <c r="A82" s="2">
        <v>43586</v>
      </c>
      <c r="B82" s="3">
        <v>16.888</v>
      </c>
      <c r="C82" s="8">
        <v>100</v>
      </c>
      <c r="D82" s="4">
        <f t="shared" si="12"/>
        <v>6.91</v>
      </c>
      <c r="E82" s="4">
        <f t="shared" si="20"/>
        <v>559.7100000000006</v>
      </c>
      <c r="F82" s="7">
        <f t="shared" si="17"/>
        <v>0.4091662719090478</v>
      </c>
      <c r="G82" s="7">
        <f t="shared" si="21"/>
        <v>35.74129173864998</v>
      </c>
      <c r="H82" s="4">
        <f t="shared" si="18"/>
        <v>603.5989348823209</v>
      </c>
      <c r="I82" s="9">
        <f t="shared" si="19"/>
        <v>43.888934882320314</v>
      </c>
    </row>
    <row r="83" spans="1:9" ht="15">
      <c r="A83" s="2">
        <v>43617</v>
      </c>
      <c r="B83" s="3">
        <v>17.138</v>
      </c>
      <c r="C83" s="8">
        <v>100</v>
      </c>
      <c r="D83" s="4">
        <f t="shared" si="12"/>
        <v>6.91</v>
      </c>
      <c r="E83" s="4">
        <f t="shared" si="20"/>
        <v>566.6200000000006</v>
      </c>
      <c r="F83" s="7">
        <f t="shared" si="17"/>
        <v>0.40319757264558287</v>
      </c>
      <c r="G83" s="7">
        <f t="shared" si="21"/>
        <v>36.14448931129556</v>
      </c>
      <c r="H83" s="4">
        <f t="shared" si="18"/>
        <v>619.4442578169834</v>
      </c>
      <c r="I83" s="9">
        <f t="shared" si="19"/>
        <v>52.82425781698282</v>
      </c>
    </row>
    <row r="84" spans="1:9" ht="15">
      <c r="A84" s="2">
        <v>43647</v>
      </c>
      <c r="B84" s="3">
        <v>17.261</v>
      </c>
      <c r="C84" s="8">
        <v>100</v>
      </c>
      <c r="D84" s="4">
        <f t="shared" si="12"/>
        <v>6.91</v>
      </c>
      <c r="E84" s="4">
        <f t="shared" si="20"/>
        <v>573.5300000000005</v>
      </c>
      <c r="F84" s="7">
        <f t="shared" si="17"/>
        <v>0.4003244307977522</v>
      </c>
      <c r="G84" s="7">
        <f t="shared" si="21"/>
        <v>36.54481374209331</v>
      </c>
      <c r="H84" s="4">
        <f t="shared" si="18"/>
        <v>630.8000300022726</v>
      </c>
      <c r="I84" s="9">
        <f t="shared" si="19"/>
        <v>57.27003000227205</v>
      </c>
    </row>
    <row r="85" spans="1:9" ht="15">
      <c r="A85" s="2">
        <v>43678</v>
      </c>
      <c r="B85" s="3">
        <v>17.335</v>
      </c>
      <c r="C85" s="8">
        <v>100</v>
      </c>
      <c r="D85" s="4">
        <f t="shared" si="12"/>
        <v>6.91</v>
      </c>
      <c r="E85" s="4">
        <f t="shared" si="20"/>
        <v>580.4400000000005</v>
      </c>
      <c r="F85" s="7">
        <f t="shared" si="17"/>
        <v>0.398615517738679</v>
      </c>
      <c r="G85" s="7">
        <f t="shared" si="21"/>
        <v>36.94342925983199</v>
      </c>
      <c r="H85" s="4">
        <f t="shared" si="18"/>
        <v>640.4143462191876</v>
      </c>
      <c r="I85" s="9">
        <f t="shared" si="19"/>
        <v>59.974346219187055</v>
      </c>
    </row>
    <row r="86" spans="1:9" ht="15">
      <c r="A86" s="2">
        <v>43709</v>
      </c>
      <c r="B86" s="3">
        <v>17.404</v>
      </c>
      <c r="C86" s="8">
        <v>100</v>
      </c>
      <c r="D86" s="4">
        <f t="shared" si="12"/>
        <v>6.91</v>
      </c>
      <c r="E86" s="4">
        <f t="shared" si="20"/>
        <v>587.3500000000005</v>
      </c>
      <c r="F86" s="7">
        <f t="shared" si="17"/>
        <v>0.3970351643300391</v>
      </c>
      <c r="G86" s="7">
        <f t="shared" si="21"/>
        <v>37.34046442416203</v>
      </c>
      <c r="H86" s="4">
        <f t="shared" si="18"/>
        <v>649.8734428381159</v>
      </c>
      <c r="I86" s="9">
        <f t="shared" si="19"/>
        <v>62.52344283811544</v>
      </c>
    </row>
    <row r="87" spans="1:9" ht="15">
      <c r="A87" s="2">
        <v>43739</v>
      </c>
      <c r="B87" s="3">
        <v>17.394</v>
      </c>
      <c r="C87" s="8">
        <v>100</v>
      </c>
      <c r="D87" s="4">
        <f t="shared" si="12"/>
        <v>6.91</v>
      </c>
      <c r="E87" s="4">
        <f t="shared" si="20"/>
        <v>594.2600000000004</v>
      </c>
      <c r="F87" s="7">
        <f t="shared" si="17"/>
        <v>0.3972634241692538</v>
      </c>
      <c r="G87" s="7">
        <f t="shared" si="21"/>
        <v>37.73772784833128</v>
      </c>
      <c r="H87" s="4">
        <f t="shared" si="18"/>
        <v>656.4100381938742</v>
      </c>
      <c r="I87" s="9">
        <f t="shared" si="19"/>
        <v>62.1500381938738</v>
      </c>
    </row>
    <row r="88" spans="1:9" ht="15">
      <c r="A88" s="2">
        <v>43770</v>
      </c>
      <c r="B88" s="3">
        <v>17.484</v>
      </c>
      <c r="C88" s="8">
        <v>100</v>
      </c>
      <c r="D88" s="4">
        <f t="shared" si="12"/>
        <v>6.91</v>
      </c>
      <c r="E88" s="4">
        <f t="shared" si="20"/>
        <v>601.1700000000004</v>
      </c>
      <c r="F88" s="7">
        <f t="shared" si="17"/>
        <v>0.3952184854724319</v>
      </c>
      <c r="G88" s="7">
        <f t="shared" si="21"/>
        <v>38.132946333803716</v>
      </c>
      <c r="H88" s="4">
        <f t="shared" si="18"/>
        <v>666.7164337002242</v>
      </c>
      <c r="I88" s="9">
        <f t="shared" si="19"/>
        <v>65.54643370022382</v>
      </c>
    </row>
    <row r="89" spans="1:9" ht="15">
      <c r="A89" s="2">
        <v>43800</v>
      </c>
      <c r="B89" s="3">
        <v>17.529</v>
      </c>
      <c r="C89" s="8">
        <v>100</v>
      </c>
      <c r="D89" s="4">
        <f t="shared" si="12"/>
        <v>6.91</v>
      </c>
      <c r="E89" s="4">
        <f t="shared" si="20"/>
        <v>608.0800000000004</v>
      </c>
      <c r="F89" s="7">
        <f t="shared" si="17"/>
        <v>0.39420389069541906</v>
      </c>
      <c r="G89" s="7">
        <f t="shared" si="21"/>
        <v>38.52715022449914</v>
      </c>
      <c r="H89" s="4">
        <f t="shared" si="18"/>
        <v>675.3424162852453</v>
      </c>
      <c r="I89" s="9">
        <f t="shared" si="19"/>
        <v>67.26241628524497</v>
      </c>
    </row>
    <row r="90" spans="1:9" ht="15">
      <c r="A90" s="2">
        <v>43831</v>
      </c>
      <c r="B90" s="3">
        <v>17.627</v>
      </c>
      <c r="C90" s="8">
        <v>100</v>
      </c>
      <c r="D90" s="4">
        <f t="shared" si="12"/>
        <v>6.91</v>
      </c>
      <c r="E90" s="4">
        <f t="shared" si="20"/>
        <v>614.9900000000004</v>
      </c>
      <c r="F90" s="7">
        <f t="shared" si="17"/>
        <v>0.39201225392863226</v>
      </c>
      <c r="G90" s="7">
        <f t="shared" si="21"/>
        <v>38.91916247842777</v>
      </c>
      <c r="H90" s="4">
        <f t="shared" si="18"/>
        <v>686.0280770072463</v>
      </c>
      <c r="I90" s="9">
        <f t="shared" si="19"/>
        <v>71.03807700724599</v>
      </c>
    </row>
    <row r="91" spans="1:9" ht="15">
      <c r="A91" s="2">
        <v>43862</v>
      </c>
      <c r="B91" s="3">
        <v>17.376</v>
      </c>
      <c r="C91" s="8">
        <v>100</v>
      </c>
      <c r="D91" s="4">
        <f t="shared" si="12"/>
        <v>6.91</v>
      </c>
      <c r="E91" s="4">
        <f t="shared" si="20"/>
        <v>621.9000000000003</v>
      </c>
      <c r="F91" s="7">
        <f t="shared" si="17"/>
        <v>0.3976749539594843</v>
      </c>
      <c r="G91" s="7">
        <f t="shared" si="21"/>
        <v>39.31683743238726</v>
      </c>
      <c r="H91" s="4">
        <f t="shared" si="18"/>
        <v>683.1693672251611</v>
      </c>
      <c r="I91" s="9">
        <f t="shared" si="19"/>
        <v>61.26936722516075</v>
      </c>
    </row>
    <row r="92" spans="1:9" ht="15">
      <c r="A92" s="2">
        <v>43891</v>
      </c>
      <c r="B92" s="3">
        <v>16.612</v>
      </c>
      <c r="C92" s="8">
        <v>100</v>
      </c>
      <c r="D92" s="4">
        <f t="shared" si="12"/>
        <v>6.91</v>
      </c>
      <c r="E92" s="4">
        <f t="shared" si="20"/>
        <v>628.8100000000003</v>
      </c>
      <c r="F92" s="7">
        <f t="shared" si="17"/>
        <v>0.41596436311100415</v>
      </c>
      <c r="G92" s="7">
        <f t="shared" si="21"/>
        <v>39.73280179549826</v>
      </c>
      <c r="H92" s="4">
        <f t="shared" si="18"/>
        <v>660.0413034268171</v>
      </c>
      <c r="I92" s="9">
        <f t="shared" si="19"/>
        <v>31.231303426816794</v>
      </c>
    </row>
    <row r="93" spans="1:9" ht="15">
      <c r="A93" s="2">
        <v>43922</v>
      </c>
      <c r="B93" s="3">
        <v>16.958</v>
      </c>
      <c r="C93" s="8">
        <v>100</v>
      </c>
      <c r="D93" s="4">
        <f t="shared" si="12"/>
        <v>6.91</v>
      </c>
      <c r="E93" s="4">
        <f t="shared" si="20"/>
        <v>635.7200000000003</v>
      </c>
      <c r="F93" s="7">
        <f t="shared" si="17"/>
        <v>0.4074772968510438</v>
      </c>
      <c r="G93" s="7">
        <f t="shared" si="21"/>
        <v>40.1402790923493</v>
      </c>
      <c r="H93" s="4">
        <f t="shared" si="18"/>
        <v>680.6988528480595</v>
      </c>
      <c r="I93" s="9">
        <f t="shared" si="19"/>
        <v>44.978852848059205</v>
      </c>
    </row>
    <row r="94" spans="1:9" ht="15">
      <c r="A94" s="2">
        <v>43952</v>
      </c>
      <c r="B94" s="3">
        <v>17.127</v>
      </c>
      <c r="C94" s="8">
        <v>100</v>
      </c>
      <c r="D94" s="4">
        <f t="shared" si="12"/>
        <v>6.91</v>
      </c>
      <c r="E94" s="4">
        <f t="shared" si="20"/>
        <v>642.6300000000002</v>
      </c>
      <c r="F94" s="7">
        <f t="shared" si="17"/>
        <v>0.4034565306241607</v>
      </c>
      <c r="G94" s="7">
        <f t="shared" si="21"/>
        <v>40.543735622973465</v>
      </c>
      <c r="H94" s="4">
        <f t="shared" si="18"/>
        <v>694.3925600146665</v>
      </c>
      <c r="I94" s="9">
        <f t="shared" si="19"/>
        <v>51.76256001466629</v>
      </c>
    </row>
    <row r="95" spans="1:9" ht="15">
      <c r="A95" s="2">
        <v>43983</v>
      </c>
      <c r="B95" s="3">
        <v>17.307</v>
      </c>
      <c r="C95" s="8">
        <v>100</v>
      </c>
      <c r="D95" s="4">
        <f t="shared" si="12"/>
        <v>6.91</v>
      </c>
      <c r="E95" s="4">
        <f t="shared" si="20"/>
        <v>649.5400000000002</v>
      </c>
      <c r="F95" s="7">
        <f t="shared" si="17"/>
        <v>0.3992604148610389</v>
      </c>
      <c r="G95" s="7">
        <f t="shared" si="21"/>
        <v>40.942996037834504</v>
      </c>
      <c r="H95" s="4">
        <f t="shared" si="18"/>
        <v>708.6004324268017</v>
      </c>
      <c r="I95" s="9">
        <f t="shared" si="19"/>
        <v>59.060432426801526</v>
      </c>
    </row>
    <row r="96" spans="1:9" ht="15">
      <c r="A96" s="2">
        <v>44013</v>
      </c>
      <c r="B96" s="3">
        <v>17.434</v>
      </c>
      <c r="C96" s="8">
        <v>100</v>
      </c>
      <c r="D96" s="4">
        <f t="shared" si="12"/>
        <v>6.91</v>
      </c>
      <c r="E96" s="4">
        <f t="shared" si="20"/>
        <v>656.4500000000002</v>
      </c>
      <c r="F96" s="7">
        <f t="shared" si="17"/>
        <v>0.39635195594814726</v>
      </c>
      <c r="G96" s="7">
        <f t="shared" si="21"/>
        <v>41.33934799378265</v>
      </c>
      <c r="H96" s="4">
        <f t="shared" si="18"/>
        <v>720.7101929236068</v>
      </c>
      <c r="I96" s="9">
        <f t="shared" si="19"/>
        <v>64.26019292360661</v>
      </c>
    </row>
    <row r="97" spans="1:9" ht="15">
      <c r="A97" s="2">
        <v>44044</v>
      </c>
      <c r="B97" s="3">
        <v>17.564</v>
      </c>
      <c r="C97" s="8">
        <v>100</v>
      </c>
      <c r="D97" s="4">
        <f t="shared" si="12"/>
        <v>6.91</v>
      </c>
      <c r="E97" s="4">
        <f t="shared" si="20"/>
        <v>663.3600000000001</v>
      </c>
      <c r="F97" s="7">
        <f t="shared" si="17"/>
        <v>0.3934183557276247</v>
      </c>
      <c r="G97" s="7">
        <f t="shared" si="21"/>
        <v>41.73276634951028</v>
      </c>
      <c r="H97" s="4">
        <f t="shared" si="18"/>
        <v>732.9943081627986</v>
      </c>
      <c r="I97" s="9">
        <f t="shared" si="19"/>
        <v>69.63430816279845</v>
      </c>
    </row>
    <row r="98" spans="1:9" ht="15">
      <c r="A98" s="2">
        <v>44075</v>
      </c>
      <c r="B98" s="3">
        <v>17.532</v>
      </c>
      <c r="C98" s="8">
        <v>100</v>
      </c>
      <c r="D98" s="4">
        <f t="shared" si="12"/>
        <v>6.91</v>
      </c>
      <c r="E98" s="4">
        <f t="shared" si="20"/>
        <v>670.2700000000001</v>
      </c>
      <c r="F98" s="7">
        <f t="shared" si="17"/>
        <v>0.3941364362308921</v>
      </c>
      <c r="G98" s="7">
        <f t="shared" si="21"/>
        <v>42.12690278574117</v>
      </c>
      <c r="H98" s="4">
        <f t="shared" si="18"/>
        <v>738.5688596396143</v>
      </c>
      <c r="I98" s="9">
        <f t="shared" si="19"/>
        <v>68.2988596396142</v>
      </c>
    </row>
    <row r="99" spans="1:9" ht="15">
      <c r="A99" s="2">
        <v>44105</v>
      </c>
      <c r="B99" s="3">
        <v>17.447</v>
      </c>
      <c r="C99" s="8">
        <v>100</v>
      </c>
      <c r="D99" s="4">
        <f aca="true" t="shared" si="22" ref="D99:D107">C99*6.91/100</f>
        <v>6.91</v>
      </c>
      <c r="E99" s="4">
        <f aca="true" t="shared" si="23" ref="E99:E104">D99+E98</f>
        <v>677.1800000000001</v>
      </c>
      <c r="F99" s="7">
        <f aca="true" t="shared" si="24" ref="F99:F104">D99/B99</f>
        <v>0.3960566286467588</v>
      </c>
      <c r="G99" s="7">
        <f aca="true" t="shared" si="25" ref="G99:G104">F99+G98</f>
        <v>42.522959414387934</v>
      </c>
      <c r="H99" s="4">
        <f aca="true" t="shared" si="26" ref="H99:H104">G99*B99</f>
        <v>741.8980729028262</v>
      </c>
      <c r="I99" s="9">
        <f aca="true" t="shared" si="27" ref="I99:I104">H99-E99</f>
        <v>64.71807290282618</v>
      </c>
    </row>
    <row r="100" spans="1:9" ht="15">
      <c r="A100" s="2">
        <v>44136</v>
      </c>
      <c r="B100" s="3">
        <v>17.935</v>
      </c>
      <c r="C100" s="8">
        <v>100</v>
      </c>
      <c r="D100" s="4">
        <f t="shared" si="22"/>
        <v>6.91</v>
      </c>
      <c r="E100" s="4">
        <f t="shared" si="23"/>
        <v>684.09</v>
      </c>
      <c r="F100" s="7">
        <f t="shared" si="24"/>
        <v>0.3852801784220798</v>
      </c>
      <c r="G100" s="7">
        <f t="shared" si="25"/>
        <v>42.90823959281001</v>
      </c>
      <c r="H100" s="4">
        <f t="shared" si="26"/>
        <v>769.5592770970475</v>
      </c>
      <c r="I100" s="9">
        <f t="shared" si="27"/>
        <v>85.46927709704744</v>
      </c>
    </row>
    <row r="101" spans="1:9" ht="15">
      <c r="A101" s="2">
        <v>44166</v>
      </c>
      <c r="B101" s="3">
        <v>18.055</v>
      </c>
      <c r="C101" s="8">
        <v>100</v>
      </c>
      <c r="D101" s="4">
        <f t="shared" si="22"/>
        <v>6.91</v>
      </c>
      <c r="E101" s="4">
        <f t="shared" si="23"/>
        <v>691</v>
      </c>
      <c r="F101" s="7">
        <f t="shared" si="24"/>
        <v>0.3827194682913321</v>
      </c>
      <c r="G101" s="7">
        <f t="shared" si="25"/>
        <v>43.29095906110135</v>
      </c>
      <c r="H101" s="4">
        <f t="shared" si="26"/>
        <v>781.6182658481848</v>
      </c>
      <c r="I101" s="9">
        <f t="shared" si="27"/>
        <v>90.61826584818482</v>
      </c>
    </row>
    <row r="102" spans="1:9" ht="15">
      <c r="A102" s="2">
        <v>44197</v>
      </c>
      <c r="B102" s="3">
        <v>18.014</v>
      </c>
      <c r="C102" s="8">
        <v>100</v>
      </c>
      <c r="D102" s="4">
        <f t="shared" si="22"/>
        <v>6.91</v>
      </c>
      <c r="E102" s="4">
        <f t="shared" si="23"/>
        <v>697.91</v>
      </c>
      <c r="F102" s="7">
        <f t="shared" si="24"/>
        <v>0.383590540690574</v>
      </c>
      <c r="G102" s="7">
        <f t="shared" si="25"/>
        <v>43.674549601791924</v>
      </c>
      <c r="H102" s="4">
        <f t="shared" si="26"/>
        <v>786.7533365266797</v>
      </c>
      <c r="I102" s="9">
        <f t="shared" si="27"/>
        <v>88.84333652667976</v>
      </c>
    </row>
    <row r="103" spans="1:9" ht="15">
      <c r="A103" s="2">
        <v>44228</v>
      </c>
      <c r="B103" s="3">
        <v>18.005</v>
      </c>
      <c r="C103" s="8">
        <v>100</v>
      </c>
      <c r="D103" s="4">
        <f t="shared" si="22"/>
        <v>6.91</v>
      </c>
      <c r="E103" s="4">
        <f t="shared" si="23"/>
        <v>704.8199999999999</v>
      </c>
      <c r="F103" s="7">
        <f t="shared" si="24"/>
        <v>0.38378228269925024</v>
      </c>
      <c r="G103" s="7">
        <f t="shared" si="25"/>
        <v>44.058331884491174</v>
      </c>
      <c r="H103" s="4">
        <f t="shared" si="26"/>
        <v>793.2702655802635</v>
      </c>
      <c r="I103" s="9">
        <f t="shared" si="27"/>
        <v>88.45026558026359</v>
      </c>
    </row>
    <row r="104" spans="1:9" ht="15">
      <c r="A104" s="2">
        <v>44256</v>
      </c>
      <c r="B104" s="3">
        <v>18.235</v>
      </c>
      <c r="C104" s="8">
        <v>100</v>
      </c>
      <c r="D104" s="4">
        <f t="shared" si="22"/>
        <v>6.91</v>
      </c>
      <c r="E104" s="4">
        <f t="shared" si="23"/>
        <v>711.7299999999999</v>
      </c>
      <c r="F104" s="7">
        <f t="shared" si="24"/>
        <v>0.37894159583219084</v>
      </c>
      <c r="G104" s="7">
        <f t="shared" si="25"/>
        <v>44.43727348032336</v>
      </c>
      <c r="H104" s="4">
        <f t="shared" si="26"/>
        <v>810.3136819136965</v>
      </c>
      <c r="I104" s="9">
        <f t="shared" si="27"/>
        <v>98.58368191369664</v>
      </c>
    </row>
    <row r="105" spans="1:9" ht="15">
      <c r="A105" s="2">
        <v>44287</v>
      </c>
      <c r="B105" s="3">
        <v>18.338</v>
      </c>
      <c r="C105" s="8">
        <v>100</v>
      </c>
      <c r="D105" s="4">
        <f t="shared" si="22"/>
        <v>6.91</v>
      </c>
      <c r="E105" s="4">
        <f aca="true" t="shared" si="28" ref="E105:E110">D105+E104</f>
        <v>718.6399999999999</v>
      </c>
      <c r="F105" s="7">
        <f aca="true" t="shared" si="29" ref="F105:F110">D105/B105</f>
        <v>0.3768131748282255</v>
      </c>
      <c r="G105" s="7">
        <f aca="true" t="shared" si="30" ref="G105:G110">F105+G104</f>
        <v>44.81408665515159</v>
      </c>
      <c r="H105" s="4">
        <f aca="true" t="shared" si="31" ref="H105:H110">G105*B105</f>
        <v>821.80072108217</v>
      </c>
      <c r="I105" s="9">
        <f aca="true" t="shared" si="32" ref="I105:I110">H105-E105</f>
        <v>103.16072108217008</v>
      </c>
    </row>
    <row r="106" spans="1:9" ht="15">
      <c r="A106" s="2">
        <v>44317</v>
      </c>
      <c r="B106" s="3">
        <v>18.393</v>
      </c>
      <c r="C106" s="8">
        <v>100</v>
      </c>
      <c r="D106" s="4">
        <f t="shared" si="22"/>
        <v>6.91</v>
      </c>
      <c r="E106" s="4">
        <f t="shared" si="28"/>
        <v>725.5499999999998</v>
      </c>
      <c r="F106" s="7">
        <f t="shared" si="29"/>
        <v>0.3756864024357092</v>
      </c>
      <c r="G106" s="7">
        <f t="shared" si="30"/>
        <v>45.1897730575873</v>
      </c>
      <c r="H106" s="4">
        <f t="shared" si="31"/>
        <v>831.1754958482032</v>
      </c>
      <c r="I106" s="9">
        <f t="shared" si="32"/>
        <v>105.6254958482034</v>
      </c>
    </row>
    <row r="107" spans="1:9" ht="15">
      <c r="A107" s="2">
        <v>44348</v>
      </c>
      <c r="B107" s="3">
        <v>18.563</v>
      </c>
      <c r="C107" s="8">
        <v>100</v>
      </c>
      <c r="D107" s="4">
        <f t="shared" si="22"/>
        <v>6.91</v>
      </c>
      <c r="E107" s="4">
        <f t="shared" si="28"/>
        <v>732.4599999999998</v>
      </c>
      <c r="F107" s="7">
        <f t="shared" si="29"/>
        <v>0.3722458654312342</v>
      </c>
      <c r="G107" s="7">
        <f t="shared" si="30"/>
        <v>45.562018923018535</v>
      </c>
      <c r="H107" s="4">
        <f t="shared" si="31"/>
        <v>845.767757267993</v>
      </c>
      <c r="I107" s="9">
        <f t="shared" si="32"/>
        <v>113.30775726799322</v>
      </c>
    </row>
    <row r="108" spans="1:9" ht="15">
      <c r="A108" s="2">
        <v>44378</v>
      </c>
      <c r="B108" s="3">
        <v>18.711</v>
      </c>
      <c r="C108" s="8">
        <v>100</v>
      </c>
      <c r="D108" s="4">
        <f aca="true" t="shared" si="33" ref="D108:D128">C108*6.91/100</f>
        <v>6.91</v>
      </c>
      <c r="E108" s="4">
        <f t="shared" si="28"/>
        <v>739.3699999999998</v>
      </c>
      <c r="F108" s="7">
        <f t="shared" si="29"/>
        <v>0.3693014804125916</v>
      </c>
      <c r="G108" s="7">
        <f t="shared" si="30"/>
        <v>45.93132040343113</v>
      </c>
      <c r="H108" s="4">
        <f t="shared" si="31"/>
        <v>859.4209360685998</v>
      </c>
      <c r="I108" s="9">
        <f t="shared" si="32"/>
        <v>120.05093606859998</v>
      </c>
    </row>
    <row r="109" spans="1:9" ht="15">
      <c r="A109" s="2">
        <v>44409</v>
      </c>
      <c r="B109" s="3">
        <v>18.818</v>
      </c>
      <c r="C109" s="8">
        <v>100</v>
      </c>
      <c r="D109" s="4">
        <f t="shared" si="33"/>
        <v>6.91</v>
      </c>
      <c r="E109" s="4">
        <f t="shared" si="28"/>
        <v>746.2799999999997</v>
      </c>
      <c r="F109" s="7">
        <f t="shared" si="29"/>
        <v>0.3672016154745456</v>
      </c>
      <c r="G109" s="7">
        <f t="shared" si="30"/>
        <v>46.29852201890567</v>
      </c>
      <c r="H109" s="4">
        <f t="shared" si="31"/>
        <v>871.245587351767</v>
      </c>
      <c r="I109" s="9">
        <f t="shared" si="32"/>
        <v>124.96558735176723</v>
      </c>
    </row>
    <row r="110" spans="1:9" ht="15">
      <c r="A110" s="2">
        <v>44440</v>
      </c>
      <c r="B110" s="3">
        <v>18.623</v>
      </c>
      <c r="C110" s="8">
        <v>100</v>
      </c>
      <c r="D110" s="4">
        <f t="shared" si="33"/>
        <v>6.91</v>
      </c>
      <c r="E110" s="4">
        <f t="shared" si="28"/>
        <v>753.1899999999997</v>
      </c>
      <c r="F110" s="7">
        <f t="shared" si="29"/>
        <v>0.371046555334801</v>
      </c>
      <c r="G110" s="7">
        <f t="shared" si="30"/>
        <v>46.66956857424047</v>
      </c>
      <c r="H110" s="4">
        <f t="shared" si="31"/>
        <v>869.1273755580804</v>
      </c>
      <c r="I110" s="9">
        <f t="shared" si="32"/>
        <v>115.9373755580807</v>
      </c>
    </row>
    <row r="111" spans="1:9" ht="15">
      <c r="A111" s="2">
        <v>44470</v>
      </c>
      <c r="B111" s="3">
        <v>18.788</v>
      </c>
      <c r="C111" s="8">
        <v>100</v>
      </c>
      <c r="D111" s="4">
        <f t="shared" si="33"/>
        <v>6.91</v>
      </c>
      <c r="E111" s="4">
        <f aca="true" t="shared" si="34" ref="E111:E119">D111+E110</f>
        <v>760.0999999999997</v>
      </c>
      <c r="F111" s="7">
        <f aca="true" t="shared" si="35" ref="F111:F119">D111/B111</f>
        <v>0.3677879497551629</v>
      </c>
      <c r="G111" s="7">
        <f aca="true" t="shared" si="36" ref="G111:G119">F111+G110</f>
        <v>47.03735652399563</v>
      </c>
      <c r="H111" s="4">
        <f aca="true" t="shared" si="37" ref="H111:H119">G111*B111</f>
        <v>883.7378543728299</v>
      </c>
      <c r="I111" s="9">
        <f aca="true" t="shared" si="38" ref="I111:I119">H111-E111</f>
        <v>123.63785437283025</v>
      </c>
    </row>
    <row r="112" spans="1:9" ht="15">
      <c r="A112" s="2">
        <v>44501</v>
      </c>
      <c r="B112" s="3">
        <v>18.807</v>
      </c>
      <c r="C112" s="8">
        <v>100</v>
      </c>
      <c r="D112" s="4">
        <f t="shared" si="33"/>
        <v>6.91</v>
      </c>
      <c r="E112" s="4">
        <f t="shared" si="34"/>
        <v>767.0099999999996</v>
      </c>
      <c r="F112" s="7">
        <f t="shared" si="35"/>
        <v>0.3674163875152869</v>
      </c>
      <c r="G112" s="7">
        <f t="shared" si="36"/>
        <v>47.40477291151092</v>
      </c>
      <c r="H112" s="4">
        <f t="shared" si="37"/>
        <v>891.5415641467857</v>
      </c>
      <c r="I112" s="9">
        <f t="shared" si="38"/>
        <v>124.53156414678608</v>
      </c>
    </row>
    <row r="113" spans="1:9" ht="15">
      <c r="A113" s="2">
        <v>44531</v>
      </c>
      <c r="B113" s="3">
        <v>18.953</v>
      </c>
      <c r="C113" s="8">
        <v>100</v>
      </c>
      <c r="D113" s="4">
        <f t="shared" si="33"/>
        <v>6.91</v>
      </c>
      <c r="E113" s="4">
        <f t="shared" si="34"/>
        <v>773.9199999999996</v>
      </c>
      <c r="F113" s="7">
        <f t="shared" si="35"/>
        <v>0.3645860813591516</v>
      </c>
      <c r="G113" s="7">
        <f t="shared" si="36"/>
        <v>47.76935899287007</v>
      </c>
      <c r="H113" s="4">
        <f t="shared" si="37"/>
        <v>905.3726609918664</v>
      </c>
      <c r="I113" s="9">
        <f t="shared" si="38"/>
        <v>131.45266099186676</v>
      </c>
    </row>
    <row r="114" spans="1:9" ht="15">
      <c r="A114" s="2">
        <v>44562</v>
      </c>
      <c r="B114" s="3">
        <v>18.629</v>
      </c>
      <c r="C114" s="8">
        <v>100</v>
      </c>
      <c r="D114" s="4">
        <f t="shared" si="33"/>
        <v>6.91</v>
      </c>
      <c r="E114" s="4">
        <f t="shared" si="34"/>
        <v>780.8299999999996</v>
      </c>
      <c r="F114" s="7">
        <f t="shared" si="35"/>
        <v>0.3709270492243276</v>
      </c>
      <c r="G114" s="7">
        <f t="shared" si="36"/>
        <v>48.140286042094395</v>
      </c>
      <c r="H114" s="4">
        <f t="shared" si="37"/>
        <v>896.8053886781765</v>
      </c>
      <c r="I114" s="9">
        <f t="shared" si="38"/>
        <v>115.97538867817696</v>
      </c>
    </row>
    <row r="115" spans="1:9" ht="15">
      <c r="A115" s="2">
        <v>44593</v>
      </c>
      <c r="B115" s="3">
        <v>18.336</v>
      </c>
      <c r="C115" s="8">
        <v>100</v>
      </c>
      <c r="D115" s="4">
        <f t="shared" si="33"/>
        <v>6.91</v>
      </c>
      <c r="E115" s="4">
        <f t="shared" si="34"/>
        <v>787.7399999999996</v>
      </c>
      <c r="F115" s="7">
        <f t="shared" si="35"/>
        <v>0.3768542757417103</v>
      </c>
      <c r="G115" s="7">
        <f t="shared" si="36"/>
        <v>48.51714031783611</v>
      </c>
      <c r="H115" s="4">
        <f t="shared" si="37"/>
        <v>889.6102848678428</v>
      </c>
      <c r="I115" s="9">
        <f t="shared" si="38"/>
        <v>101.87028486784322</v>
      </c>
    </row>
    <row r="116" spans="1:9" ht="15">
      <c r="A116" s="2">
        <v>44621</v>
      </c>
      <c r="B116" s="3">
        <v>18.29</v>
      </c>
      <c r="C116" s="8">
        <v>100</v>
      </c>
      <c r="D116" s="4">
        <f t="shared" si="33"/>
        <v>6.91</v>
      </c>
      <c r="E116" s="4">
        <f t="shared" si="34"/>
        <v>794.6499999999995</v>
      </c>
      <c r="F116" s="7">
        <f t="shared" si="35"/>
        <v>0.3778020776380536</v>
      </c>
      <c r="G116" s="7">
        <f t="shared" si="36"/>
        <v>48.89494239547416</v>
      </c>
      <c r="H116" s="4">
        <f t="shared" si="37"/>
        <v>894.2884964132223</v>
      </c>
      <c r="I116" s="9">
        <f t="shared" si="38"/>
        <v>99.63849641322281</v>
      </c>
    </row>
    <row r="117" spans="1:9" ht="15">
      <c r="A117" s="2">
        <v>44652</v>
      </c>
      <c r="B117" s="3">
        <v>17.898</v>
      </c>
      <c r="C117" s="8">
        <v>100</v>
      </c>
      <c r="D117" s="4">
        <f t="shared" si="33"/>
        <v>6.91</v>
      </c>
      <c r="E117" s="4">
        <f t="shared" si="34"/>
        <v>801.5599999999995</v>
      </c>
      <c r="F117" s="7">
        <f t="shared" si="35"/>
        <v>0.38607665660967705</v>
      </c>
      <c r="G117" s="7">
        <f t="shared" si="36"/>
        <v>49.281019052083835</v>
      </c>
      <c r="H117" s="4">
        <f t="shared" si="37"/>
        <v>882.0316789941965</v>
      </c>
      <c r="I117" s="9">
        <f t="shared" si="38"/>
        <v>80.47167899419696</v>
      </c>
    </row>
    <row r="118" spans="1:9" ht="15">
      <c r="A118" s="2">
        <v>44682</v>
      </c>
      <c r="B118" s="3">
        <v>17.793</v>
      </c>
      <c r="C118" s="8">
        <v>100</v>
      </c>
      <c r="D118" s="4">
        <f t="shared" si="33"/>
        <v>6.91</v>
      </c>
      <c r="E118" s="4">
        <f t="shared" si="34"/>
        <v>808.4699999999995</v>
      </c>
      <c r="F118" s="7">
        <f t="shared" si="35"/>
        <v>0.3883549710560333</v>
      </c>
      <c r="G118" s="7">
        <f t="shared" si="36"/>
        <v>49.669374023139866</v>
      </c>
      <c r="H118" s="4">
        <f t="shared" si="37"/>
        <v>883.7671719937276</v>
      </c>
      <c r="I118" s="9">
        <f t="shared" si="38"/>
        <v>75.29717199372817</v>
      </c>
    </row>
    <row r="119" spans="1:9" ht="15">
      <c r="A119" s="2">
        <v>44713</v>
      </c>
      <c r="B119" s="3">
        <v>17.343</v>
      </c>
      <c r="C119" s="8">
        <v>100</v>
      </c>
      <c r="D119" s="4">
        <f t="shared" si="33"/>
        <v>6.91</v>
      </c>
      <c r="E119" s="4">
        <f t="shared" si="34"/>
        <v>815.3799999999994</v>
      </c>
      <c r="F119" s="7">
        <f t="shared" si="35"/>
        <v>0.398431643890907</v>
      </c>
      <c r="G119" s="7">
        <f t="shared" si="36"/>
        <v>50.067805667030775</v>
      </c>
      <c r="H119" s="4">
        <f t="shared" si="37"/>
        <v>868.3259536833148</v>
      </c>
      <c r="I119" s="9">
        <f t="shared" si="38"/>
        <v>52.94595368331534</v>
      </c>
    </row>
    <row r="120" spans="1:9" ht="15">
      <c r="A120" s="2">
        <v>44743</v>
      </c>
      <c r="B120" s="3">
        <v>17.871</v>
      </c>
      <c r="C120" s="8">
        <v>100</v>
      </c>
      <c r="D120" s="4">
        <f t="shared" si="33"/>
        <v>6.91</v>
      </c>
      <c r="E120" s="4">
        <f aca="true" t="shared" si="39" ref="E120:E125">D120+E119</f>
        <v>822.2899999999994</v>
      </c>
      <c r="F120" s="7">
        <f aca="true" t="shared" si="40" ref="F120:F125">D120/B120</f>
        <v>0.3866599518773432</v>
      </c>
      <c r="G120" s="7">
        <f aca="true" t="shared" si="41" ref="G120:G125">F120+G119</f>
        <v>50.45446561890812</v>
      </c>
      <c r="H120" s="4">
        <f aca="true" t="shared" si="42" ref="H120:H125">G120*B120</f>
        <v>901.6717550755069</v>
      </c>
      <c r="I120" s="9">
        <f aca="true" t="shared" si="43" ref="I120:I125">H120-E120</f>
        <v>79.3817550755075</v>
      </c>
    </row>
    <row r="121" spans="1:9" ht="15">
      <c r="A121" s="2">
        <v>44774</v>
      </c>
      <c r="B121" s="3">
        <v>17.481</v>
      </c>
      <c r="C121" s="8">
        <v>100</v>
      </c>
      <c r="D121" s="4">
        <f t="shared" si="33"/>
        <v>6.91</v>
      </c>
      <c r="E121" s="4">
        <f t="shared" si="39"/>
        <v>829.1999999999994</v>
      </c>
      <c r="F121" s="7">
        <f t="shared" si="40"/>
        <v>0.3952863108517819</v>
      </c>
      <c r="G121" s="7">
        <f t="shared" si="41"/>
        <v>50.8497519297599</v>
      </c>
      <c r="H121" s="4">
        <f t="shared" si="42"/>
        <v>888.9045134841328</v>
      </c>
      <c r="I121" s="9">
        <f t="shared" si="43"/>
        <v>59.704513484133486</v>
      </c>
    </row>
    <row r="122" spans="1:9" ht="15">
      <c r="A122" s="2">
        <v>44805</v>
      </c>
      <c r="B122" s="3">
        <v>16.914</v>
      </c>
      <c r="C122" s="8">
        <v>100</v>
      </c>
      <c r="D122" s="4">
        <f t="shared" si="33"/>
        <v>6.91</v>
      </c>
      <c r="E122" s="4">
        <f t="shared" si="39"/>
        <v>836.1099999999993</v>
      </c>
      <c r="F122" s="7">
        <f t="shared" si="40"/>
        <v>0.40853730637341845</v>
      </c>
      <c r="G122" s="7">
        <f t="shared" si="41"/>
        <v>51.258289236133315</v>
      </c>
      <c r="H122" s="4">
        <f t="shared" si="42"/>
        <v>866.982704139959</v>
      </c>
      <c r="I122" s="9">
        <f t="shared" si="43"/>
        <v>30.872704139959637</v>
      </c>
    </row>
    <row r="123" spans="1:9" ht="15">
      <c r="A123" s="2">
        <v>44835</v>
      </c>
      <c r="B123" s="3">
        <v>17.103</v>
      </c>
      <c r="C123" s="8">
        <v>100</v>
      </c>
      <c r="D123" s="4">
        <f t="shared" si="33"/>
        <v>6.91</v>
      </c>
      <c r="E123" s="4">
        <f t="shared" si="39"/>
        <v>843.0199999999993</v>
      </c>
      <c r="F123" s="7">
        <f t="shared" si="40"/>
        <v>0.40402268607846575</v>
      </c>
      <c r="G123" s="7">
        <f t="shared" si="41"/>
        <v>51.66231192221178</v>
      </c>
      <c r="H123" s="4">
        <f t="shared" si="42"/>
        <v>883.5805208055881</v>
      </c>
      <c r="I123" s="9">
        <f t="shared" si="43"/>
        <v>40.560520805588794</v>
      </c>
    </row>
    <row r="124" spans="1:9" ht="15">
      <c r="A124" s="2">
        <v>44866</v>
      </c>
      <c r="B124" s="3">
        <v>17.46</v>
      </c>
      <c r="C124" s="8">
        <v>100</v>
      </c>
      <c r="D124" s="4">
        <f t="shared" si="33"/>
        <v>6.91</v>
      </c>
      <c r="E124" s="4">
        <f t="shared" si="39"/>
        <v>849.9299999999993</v>
      </c>
      <c r="F124" s="7">
        <f t="shared" si="40"/>
        <v>0.39576174112256585</v>
      </c>
      <c r="G124" s="7">
        <f t="shared" si="41"/>
        <v>52.05807366333434</v>
      </c>
      <c r="H124" s="4">
        <f t="shared" si="42"/>
        <v>908.9339661618176</v>
      </c>
      <c r="I124" s="9">
        <f t="shared" si="43"/>
        <v>59.00396616181831</v>
      </c>
    </row>
    <row r="125" spans="1:9" ht="15">
      <c r="A125" s="2">
        <v>44896</v>
      </c>
      <c r="B125" s="3">
        <v>17.056</v>
      </c>
      <c r="C125" s="8">
        <v>100</v>
      </c>
      <c r="D125" s="4">
        <f t="shared" si="33"/>
        <v>6.91</v>
      </c>
      <c r="E125" s="4">
        <f t="shared" si="39"/>
        <v>856.8399999999992</v>
      </c>
      <c r="F125" s="7">
        <f t="shared" si="40"/>
        <v>0.40513602251407127</v>
      </c>
      <c r="G125" s="7">
        <f t="shared" si="41"/>
        <v>52.46320968584841</v>
      </c>
      <c r="H125" s="4">
        <f t="shared" si="42"/>
        <v>894.8125044018306</v>
      </c>
      <c r="I125" s="9">
        <f t="shared" si="43"/>
        <v>37.972504401831316</v>
      </c>
    </row>
    <row r="126" spans="1:9" ht="15">
      <c r="A126" s="2">
        <v>44927</v>
      </c>
      <c r="B126" s="3">
        <v>17.441</v>
      </c>
      <c r="C126" s="8">
        <v>100</v>
      </c>
      <c r="D126" s="4">
        <f t="shared" si="33"/>
        <v>6.91</v>
      </c>
      <c r="E126" s="4">
        <f aca="true" t="shared" si="44" ref="E126:E131">D126+E125</f>
        <v>863.7499999999992</v>
      </c>
      <c r="F126" s="7">
        <f aca="true" t="shared" si="45" ref="F126:F131">D126/B126</f>
        <v>0.3961928788486899</v>
      </c>
      <c r="G126" s="7">
        <f aca="true" t="shared" si="46" ref="G126:G131">F126+G125</f>
        <v>52.8594025646971</v>
      </c>
      <c r="H126" s="4">
        <f aca="true" t="shared" si="47" ref="H126:H131">G126*B126</f>
        <v>921.9208401308821</v>
      </c>
      <c r="I126" s="9">
        <f aca="true" t="shared" si="48" ref="I126:I131">H126-E126</f>
        <v>58.17084013088288</v>
      </c>
    </row>
    <row r="127" spans="1:9" ht="15">
      <c r="A127" s="2">
        <v>44958</v>
      </c>
      <c r="B127" s="3">
        <v>17.245</v>
      </c>
      <c r="C127" s="8">
        <v>100</v>
      </c>
      <c r="D127" s="4">
        <f t="shared" si="33"/>
        <v>6.91</v>
      </c>
      <c r="E127" s="4">
        <f t="shared" si="44"/>
        <v>870.6599999999992</v>
      </c>
      <c r="F127" s="7">
        <f t="shared" si="45"/>
        <v>0.4006958538706871</v>
      </c>
      <c r="G127" s="7">
        <f t="shared" si="46"/>
        <v>53.260098418567786</v>
      </c>
      <c r="H127" s="4">
        <f t="shared" si="47"/>
        <v>918.4703972282015</v>
      </c>
      <c r="I127" s="9">
        <f t="shared" si="48"/>
        <v>47.810397228202305</v>
      </c>
    </row>
    <row r="128" spans="1:9" ht="15">
      <c r="A128" s="2">
        <v>44986</v>
      </c>
      <c r="B128" s="3">
        <v>17.45</v>
      </c>
      <c r="C128" s="8">
        <v>100</v>
      </c>
      <c r="D128" s="4">
        <f t="shared" si="33"/>
        <v>6.91</v>
      </c>
      <c r="E128" s="4">
        <f t="shared" si="44"/>
        <v>877.5699999999991</v>
      </c>
      <c r="F128" s="7">
        <f t="shared" si="45"/>
        <v>0.39598853868194844</v>
      </c>
      <c r="G128" s="7">
        <f t="shared" si="46"/>
        <v>53.656086957249734</v>
      </c>
      <c r="H128" s="4">
        <f t="shared" si="47"/>
        <v>936.2987174040078</v>
      </c>
      <c r="I128" s="9">
        <f t="shared" si="48"/>
        <v>58.72871740400865</v>
      </c>
    </row>
    <row r="129" spans="1:9" ht="15">
      <c r="A129" s="2">
        <v>45017</v>
      </c>
      <c r="B129" s="3">
        <v>17.481</v>
      </c>
      <c r="C129" s="8">
        <v>100</v>
      </c>
      <c r="D129" s="4">
        <f aca="true" t="shared" si="49" ref="D129:D137">C129*6.91/100</f>
        <v>6.91</v>
      </c>
      <c r="E129" s="4">
        <f t="shared" si="44"/>
        <v>884.4799999999991</v>
      </c>
      <c r="F129" s="7">
        <f t="shared" si="45"/>
        <v>0.3952863108517819</v>
      </c>
      <c r="G129" s="7">
        <f t="shared" si="46"/>
        <v>54.051373268101514</v>
      </c>
      <c r="H129" s="4">
        <f t="shared" si="47"/>
        <v>944.8720560996827</v>
      </c>
      <c r="I129" s="9">
        <f t="shared" si="48"/>
        <v>60.3920560996836</v>
      </c>
    </row>
    <row r="130" spans="1:9" ht="15">
      <c r="A130" s="2">
        <v>45047</v>
      </c>
      <c r="B130" s="3">
        <v>17.511</v>
      </c>
      <c r="C130" s="8">
        <v>100</v>
      </c>
      <c r="D130" s="4">
        <f t="shared" si="49"/>
        <v>6.91</v>
      </c>
      <c r="E130" s="4">
        <f t="shared" si="44"/>
        <v>891.3899999999991</v>
      </c>
      <c r="F130" s="7">
        <f t="shared" si="45"/>
        <v>0.3946091028496374</v>
      </c>
      <c r="G130" s="7">
        <f t="shared" si="46"/>
        <v>54.44598237095115</v>
      </c>
      <c r="H130" s="4">
        <f t="shared" si="47"/>
        <v>953.4035972977256</v>
      </c>
      <c r="I130" s="9">
        <f t="shared" si="48"/>
        <v>62.013597297726506</v>
      </c>
    </row>
    <row r="131" spans="1:9" ht="15">
      <c r="A131" s="2">
        <v>45078</v>
      </c>
      <c r="B131" s="3">
        <v>17.625</v>
      </c>
      <c r="C131" s="8">
        <v>100</v>
      </c>
      <c r="D131" s="4">
        <f t="shared" si="49"/>
        <v>6.91</v>
      </c>
      <c r="E131" s="4">
        <f t="shared" si="44"/>
        <v>898.299999999999</v>
      </c>
      <c r="F131" s="7">
        <f t="shared" si="45"/>
        <v>0.3920567375886525</v>
      </c>
      <c r="G131" s="7">
        <f t="shared" si="46"/>
        <v>54.8380391085398</v>
      </c>
      <c r="H131" s="4">
        <f t="shared" si="47"/>
        <v>966.520439288014</v>
      </c>
      <c r="I131" s="9">
        <f t="shared" si="48"/>
        <v>68.22043928801497</v>
      </c>
    </row>
    <row r="132" spans="1:9" ht="15">
      <c r="A132" s="2">
        <v>45108</v>
      </c>
      <c r="B132" s="3">
        <v>17.741</v>
      </c>
      <c r="C132" s="8">
        <v>100</v>
      </c>
      <c r="D132" s="4">
        <f t="shared" si="49"/>
        <v>6.91</v>
      </c>
      <c r="E132" s="4">
        <f aca="true" t="shared" si="50" ref="E132:E137">D132+E131</f>
        <v>905.209999999999</v>
      </c>
      <c r="F132" s="7">
        <f aca="true" t="shared" si="51" ref="F132:F137">D132/B132</f>
        <v>0.3894932641902937</v>
      </c>
      <c r="G132" s="7">
        <f aca="true" t="shared" si="52" ref="G132:G137">F132+G131</f>
        <v>55.227532372730096</v>
      </c>
      <c r="H132" s="4">
        <f aca="true" t="shared" si="53" ref="H132:H137">G132*B132</f>
        <v>979.7916518246046</v>
      </c>
      <c r="I132" s="9">
        <f aca="true" t="shared" si="54" ref="I132:I137">H132-E132</f>
        <v>74.58165182460561</v>
      </c>
    </row>
    <row r="133" spans="1:9" ht="15">
      <c r="A133" s="2">
        <v>45139</v>
      </c>
      <c r="B133" s="3">
        <v>17.676</v>
      </c>
      <c r="C133" s="8">
        <v>100</v>
      </c>
      <c r="D133" s="4">
        <f t="shared" si="49"/>
        <v>6.91</v>
      </c>
      <c r="E133" s="4">
        <f t="shared" si="50"/>
        <v>912.119999999999</v>
      </c>
      <c r="F133" s="7">
        <f t="shared" si="51"/>
        <v>0.39092554876668933</v>
      </c>
      <c r="G133" s="7">
        <f t="shared" si="52"/>
        <v>55.618457921496784</v>
      </c>
      <c r="H133" s="4">
        <f t="shared" si="53"/>
        <v>983.111862220377</v>
      </c>
      <c r="I133" s="9">
        <f t="shared" si="54"/>
        <v>70.99186222037804</v>
      </c>
    </row>
    <row r="134" spans="1:9" ht="15">
      <c r="A134" s="2">
        <v>45170</v>
      </c>
      <c r="B134" s="3">
        <v>17.423</v>
      </c>
      <c r="C134" s="8">
        <v>100</v>
      </c>
      <c r="D134" s="4">
        <f t="shared" si="49"/>
        <v>6.91</v>
      </c>
      <c r="E134" s="4">
        <f t="shared" si="50"/>
        <v>919.029999999999</v>
      </c>
      <c r="F134" s="7">
        <f t="shared" si="51"/>
        <v>0.39660219250416123</v>
      </c>
      <c r="G134" s="7">
        <f t="shared" si="52"/>
        <v>56.015060114000946</v>
      </c>
      <c r="H134" s="4">
        <f t="shared" si="53"/>
        <v>975.9503923662384</v>
      </c>
      <c r="I134" s="9">
        <f t="shared" si="54"/>
        <v>56.92039236623941</v>
      </c>
    </row>
    <row r="135" spans="1:9" ht="15">
      <c r="A135" s="2">
        <v>45200</v>
      </c>
      <c r="B135" s="3">
        <v>17.304</v>
      </c>
      <c r="C135" s="8">
        <v>100</v>
      </c>
      <c r="D135" s="4">
        <f t="shared" si="49"/>
        <v>6.91</v>
      </c>
      <c r="E135" s="4">
        <f t="shared" si="50"/>
        <v>925.9399999999989</v>
      </c>
      <c r="F135" s="7">
        <f t="shared" si="51"/>
        <v>0.399329634766528</v>
      </c>
      <c r="G135" s="7">
        <f t="shared" si="52"/>
        <v>56.414389748767476</v>
      </c>
      <c r="H135" s="4">
        <f t="shared" si="53"/>
        <v>976.1946002126723</v>
      </c>
      <c r="I135" s="9">
        <f t="shared" si="54"/>
        <v>50.25460021267338</v>
      </c>
    </row>
    <row r="136" spans="1:9" ht="15">
      <c r="A136" s="2">
        <v>45231</v>
      </c>
      <c r="B136" s="3">
        <v>17.811</v>
      </c>
      <c r="C136" s="8">
        <v>100</v>
      </c>
      <c r="D136" s="4">
        <f t="shared" si="49"/>
        <v>6.91</v>
      </c>
      <c r="E136" s="4">
        <f t="shared" si="50"/>
        <v>932.8499999999989</v>
      </c>
      <c r="F136" s="7">
        <f t="shared" si="51"/>
        <v>0.3879624950873056</v>
      </c>
      <c r="G136" s="7">
        <f t="shared" si="52"/>
        <v>56.802352243854784</v>
      </c>
      <c r="H136" s="4">
        <f t="shared" si="53"/>
        <v>1011.7066958152975</v>
      </c>
      <c r="I136" s="9">
        <f t="shared" si="54"/>
        <v>78.85669581529862</v>
      </c>
    </row>
    <row r="137" spans="1:9" ht="15">
      <c r="A137" s="2">
        <v>45261</v>
      </c>
      <c r="B137" s="3">
        <v>18.224</v>
      </c>
      <c r="C137" s="8">
        <v>100</v>
      </c>
      <c r="D137" s="4">
        <f t="shared" si="49"/>
        <v>6.91</v>
      </c>
      <c r="E137" s="4">
        <f t="shared" si="50"/>
        <v>939.7599999999989</v>
      </c>
      <c r="F137" s="7">
        <f t="shared" si="51"/>
        <v>0.37917032484635643</v>
      </c>
      <c r="G137" s="7">
        <f t="shared" si="52"/>
        <v>57.18152256870114</v>
      </c>
      <c r="H137" s="4">
        <f t="shared" si="53"/>
        <v>1042.0760672920096</v>
      </c>
      <c r="I137" s="9">
        <f t="shared" si="54"/>
        <v>102.31606729201076</v>
      </c>
    </row>
    <row r="138" spans="1:9" ht="15">
      <c r="A138" s="2">
        <v>45292</v>
      </c>
      <c r="B138" s="3">
        <v>18.302</v>
      </c>
      <c r="C138" s="8">
        <v>100</v>
      </c>
      <c r="D138" s="4">
        <f>C138*6.91/100</f>
        <v>6.91</v>
      </c>
      <c r="E138" s="4">
        <f>D138+E137</f>
        <v>946.6699999999988</v>
      </c>
      <c r="F138" s="7">
        <f>D138/B138</f>
        <v>0.37755436564309913</v>
      </c>
      <c r="G138" s="7">
        <f>F138+G137</f>
        <v>57.55907693434424</v>
      </c>
      <c r="H138" s="4">
        <f>G138*B138</f>
        <v>1053.4462260523683</v>
      </c>
      <c r="I138" s="9">
        <f>H138-E138</f>
        <v>106.77622605236945</v>
      </c>
    </row>
    <row r="139" spans="1:9" ht="15">
      <c r="A139" s="2">
        <v>45323</v>
      </c>
      <c r="B139" s="3">
        <v>18.4</v>
      </c>
      <c r="C139" s="8">
        <v>100</v>
      </c>
      <c r="D139" s="4">
        <f>C139*6.91/100</f>
        <v>6.91</v>
      </c>
      <c r="E139" s="4">
        <f>D139+E138</f>
        <v>953.5799999999988</v>
      </c>
      <c r="F139" s="7">
        <f>D139/B139</f>
        <v>0.3755434782608696</v>
      </c>
      <c r="G139" s="7">
        <f>F139+G138</f>
        <v>57.93462041260511</v>
      </c>
      <c r="H139" s="4">
        <f>G139*B139</f>
        <v>1065.997015591934</v>
      </c>
      <c r="I139" s="9">
        <f>H139-E139</f>
        <v>112.4170155919353</v>
      </c>
    </row>
    <row r="140" spans="1:9" ht="15">
      <c r="A140" s="2">
        <v>45352</v>
      </c>
      <c r="B140" s="3">
        <v>18.651</v>
      </c>
      <c r="C140" s="8">
        <v>100</v>
      </c>
      <c r="D140" s="4">
        <f>C140*6.91/100</f>
        <v>6.91</v>
      </c>
      <c r="E140" s="4">
        <f>D140+E139</f>
        <v>960.4899999999988</v>
      </c>
      <c r="F140" s="7">
        <f>D140/B140</f>
        <v>0.37048951798831165</v>
      </c>
      <c r="G140" s="7">
        <f>F140+G139</f>
        <v>58.305109930593424</v>
      </c>
      <c r="H140" s="4">
        <f>G140*B140</f>
        <v>1087.4486053154978</v>
      </c>
      <c r="I140" s="9">
        <f>H140-E140</f>
        <v>126.95860531549909</v>
      </c>
    </row>
  </sheetData>
  <sheetProtection selectLockedCells="1"/>
  <protectedRanges>
    <protectedRange password="B0AB" sqref="C2:C140" name="Intervallo1"/>
  </protectedRanges>
  <printOptions/>
  <pageMargins left="0.7" right="0.7" top="0.6354166666666666" bottom="0.75" header="0.3" footer="0.3"/>
  <pageSetup horizontalDpi="600" verticalDpi="600" orientation="landscape" paperSize="9" r:id="rId1"/>
  <headerFooter>
    <oddHeader>&amp;CMASTER VALORIZZAZIONI POSIZIONI DI PREVIDENZA COMPLEMENTARE PER ADERENTI PERSEO/SIRIO TFR PURO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INPDAP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PRTVCN55C24C351R</dc:creator>
  <cp:keywords/>
  <dc:description/>
  <cp:lastModifiedBy>Luciano Buttaroni</cp:lastModifiedBy>
  <cp:lastPrinted>2014-12-09T13:48:59Z</cp:lastPrinted>
  <dcterms:created xsi:type="dcterms:W3CDTF">2014-06-20T06:52:41Z</dcterms:created>
  <dcterms:modified xsi:type="dcterms:W3CDTF">2024-05-14T08:59:04Z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Luciano Buttaroni</vt:lpwstr>
  </property>
  <property fmtid="{D5CDD505-2E9C-101B-9397-08002B2CF9AE}" pid="3" name="Order">
    <vt:lpwstr>30805000.0000000</vt:lpwstr>
  </property>
  <property fmtid="{D5CDD505-2E9C-101B-9397-08002B2CF9AE}" pid="4" name="display_urn:schemas-microsoft-com:office:office#Author">
    <vt:lpwstr>Luciano Buttaroni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